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calcolo interessi legali excel" sheetId="1" r:id="rId1"/>
  </sheets>
  <definedNames>
    <definedName name="Capital">'calcolo interessi legali excel'!$C$8</definedName>
    <definedName name="PeriodBegin">'calcolo interessi legali excel'!$C$9</definedName>
    <definedName name="PeriodEnd">'calcolo interessi legali excel'!$C$10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User Pc</author>
  </authors>
  <commentList>
    <comment ref="C8" authorId="0">
      <text>
        <r>
          <rPr>
            <b/>
            <sz val="9"/>
            <color indexed="10"/>
            <rFont val="Arial"/>
            <family val="2"/>
          </rPr>
          <t>Digitare la somma capitale sulla quale effettuare il calcolo degli interessi legali...</t>
        </r>
        <r>
          <rPr>
            <sz val="8"/>
            <rFont val="Tahoma"/>
            <family val="2"/>
          </rPr>
          <t xml:space="preserve">
</t>
        </r>
      </text>
    </comment>
    <comment ref="C9" authorId="0">
      <text>
        <r>
          <rPr>
            <b/>
            <sz val="9"/>
            <color indexed="10"/>
            <rFont val="Arial"/>
            <family val="2"/>
          </rPr>
          <t>Specificare la data iniziale dalla quale far partire il calcolo degli interessi legali (non prima del 21/04/1942)..</t>
        </r>
      </text>
    </comment>
    <comment ref="C10" authorId="0">
      <text>
        <r>
          <rPr>
            <b/>
            <sz val="9"/>
            <color indexed="10"/>
            <rFont val="Arial"/>
            <family val="2"/>
          </rPr>
          <t>Data entro la quale effettuare il calcolo: è quella di oggi ma può essere cambiata...</t>
        </r>
      </text>
    </comment>
  </commentList>
</comments>
</file>

<file path=xl/sharedStrings.xml><?xml version="1.0" encoding="utf-8"?>
<sst xmlns="http://schemas.openxmlformats.org/spreadsheetml/2006/main" count="57" uniqueCount="27">
  <si>
    <t>Foglio excel calcolo rata prestito personale xls download by CalcoloPrestiti.org  - Vers. 2017</t>
  </si>
  <si>
    <t>Somma capitale:</t>
  </si>
  <si>
    <t>Data iniziale dal:</t>
  </si>
  <si>
    <t>Data finale al:</t>
  </si>
  <si>
    <t>Tasso %</t>
  </si>
  <si>
    <t>Interessi Legali</t>
  </si>
  <si>
    <t>Dal</t>
  </si>
  <si>
    <t>Al</t>
  </si>
  <si>
    <t>Dati di calcolo personalizzabili:</t>
  </si>
  <si>
    <t>Montante = capitale + interessi:</t>
  </si>
  <si>
    <t>Somma di tutti gli interessi legali:</t>
  </si>
  <si>
    <t>Risultati di calcolo degli interessi:</t>
  </si>
  <si>
    <t>Da giorno:</t>
  </si>
  <si>
    <t>A giorno:</t>
  </si>
  <si>
    <t>Conteggio giorni:</t>
  </si>
  <si>
    <t>Tabella con i risultati di calcolo anno per anno, periodo per periodo:</t>
  </si>
  <si>
    <t>Per il calcolo interessi legali on line:</t>
  </si>
  <si>
    <t>calcolo interessi legali on line + altre info</t>
  </si>
  <si>
    <t>aggiorna foglio di calcolo interessi legali excel</t>
  </si>
  <si>
    <t>Calcolo di tutti gli interessi passivi di un finanziamento a scalare</t>
  </si>
  <si>
    <t>Calcolo degli interessi di PreAmmortamento tecnico alla francese</t>
  </si>
  <si>
    <t xml:space="preserve">Calcolo capitalizzazione interessi semplice e composta + file excel </t>
  </si>
  <si>
    <t>Calcolo interessi legali excel 2024 by CalcolaOnline.com</t>
  </si>
  <si>
    <t xml:space="preserve">      Foglio di calcolo degli interessi legali con excel al 2024</t>
  </si>
  <si>
    <t>Tabella interessi legali 2024:</t>
  </si>
  <si>
    <t>NB: il presente foglio excel di calcolo interessi legali è valido fino al 2024...  Se siete interessati alla versione 2025, consigliamo di</t>
  </si>
  <si>
    <t>fare l'aggiornamento nei primi giorni del 2025 direttamente su: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</si>
</sst>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mmm\ yy"/>
    <numFmt numFmtId="174" formatCode="&quot;€&quot;\ #,##0.00"/>
    <numFmt numFmtId="175" formatCode="[$-410]dddd\ d\ mmmm\ yyyy"/>
    <numFmt numFmtId="176" formatCode="h\.mm\.ss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16"/>
      <name val="Arial"/>
      <family val="2"/>
    </font>
    <font>
      <sz val="8"/>
      <name val="Tahoma"/>
      <family val="2"/>
    </font>
    <font>
      <b/>
      <sz val="9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4.15"/>
      <color indexed="12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u val="single"/>
      <sz val="11"/>
      <color indexed="12"/>
      <name val="Arial Black"/>
      <family val="2"/>
    </font>
    <font>
      <b/>
      <sz val="10"/>
      <color indexed="12"/>
      <name val="Arial Black"/>
      <family val="2"/>
    </font>
    <font>
      <sz val="10"/>
      <color indexed="12"/>
      <name val="Arial Black"/>
      <family val="2"/>
    </font>
    <font>
      <u val="single"/>
      <sz val="10"/>
      <color indexed="12"/>
      <name val="Arial Black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9"/>
      <color indexed="12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4.15"/>
      <color theme="10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u val="single"/>
      <sz val="12"/>
      <color theme="10"/>
      <name val="Arial"/>
      <family val="2"/>
    </font>
    <font>
      <b/>
      <u val="single"/>
      <sz val="11"/>
      <color theme="10"/>
      <name val="Arial"/>
      <family val="2"/>
    </font>
    <font>
      <b/>
      <sz val="12"/>
      <color rgb="FF0000FF"/>
      <name val="Arial"/>
      <family val="2"/>
    </font>
    <font>
      <b/>
      <sz val="11"/>
      <color rgb="FF0000FF"/>
      <name val="Arial"/>
      <family val="2"/>
    </font>
    <font>
      <u val="single"/>
      <sz val="11"/>
      <color rgb="FF1D08B8"/>
      <name val="Arial Black"/>
      <family val="2"/>
    </font>
    <font>
      <b/>
      <sz val="10"/>
      <color rgb="FF1D08B8"/>
      <name val="Arial Black"/>
      <family val="2"/>
    </font>
    <font>
      <sz val="10"/>
      <color rgb="FF0000FF"/>
      <name val="Arial Black"/>
      <family val="2"/>
    </font>
    <font>
      <sz val="10"/>
      <color rgb="FF1D08B8"/>
      <name val="Arial Black"/>
      <family val="2"/>
    </font>
    <font>
      <u val="single"/>
      <sz val="10"/>
      <color rgb="FF0000FF"/>
      <name val="Arial Black"/>
      <family val="2"/>
    </font>
    <font>
      <b/>
      <sz val="10"/>
      <color rgb="FF0000FF"/>
      <name val="Arial Black"/>
      <family val="2"/>
    </font>
    <font>
      <b/>
      <sz val="10"/>
      <color rgb="FF0000FF"/>
      <name val="Arial"/>
      <family val="2"/>
    </font>
    <font>
      <b/>
      <sz val="12"/>
      <color rgb="FF1D08B8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rgb="FFFF0000"/>
      <name val="Arial"/>
      <family val="2"/>
    </font>
    <font>
      <b/>
      <sz val="9"/>
      <color rgb="FF0000FF"/>
      <name val="Arial"/>
      <family val="2"/>
    </font>
    <font>
      <b/>
      <sz val="11"/>
      <color theme="1"/>
      <name val="Arial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 style="medium">
        <color theme="0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>
        <color theme="0"/>
      </right>
      <top/>
      <bottom style="medium">
        <color theme="0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8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9" borderId="0" applyNumberFormat="0" applyBorder="0" applyAlignment="0" applyProtection="0"/>
    <xf numFmtId="172" fontId="3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Font="1" applyAlignment="1">
      <alignment/>
    </xf>
    <xf numFmtId="0" fontId="2" fillId="0" borderId="0" xfId="48" applyProtection="1">
      <alignment/>
      <protection/>
    </xf>
    <xf numFmtId="172" fontId="2" fillId="0" borderId="0" xfId="47" applyFont="1" applyFill="1" applyProtection="1">
      <alignment/>
      <protection/>
    </xf>
    <xf numFmtId="173" fontId="2" fillId="0" borderId="0" xfId="47" applyNumberFormat="1" applyFont="1" applyFill="1" applyProtection="1">
      <alignment/>
      <protection/>
    </xf>
    <xf numFmtId="0" fontId="2" fillId="0" borderId="0" xfId="48" applyFill="1" applyProtection="1">
      <alignment/>
      <protection/>
    </xf>
    <xf numFmtId="172" fontId="60" fillId="0" borderId="0" xfId="36" applyNumberFormat="1" applyFont="1" applyFill="1" applyAlignment="1" applyProtection="1">
      <alignment/>
      <protection/>
    </xf>
    <xf numFmtId="0" fontId="60" fillId="0" borderId="0" xfId="36" applyFont="1" applyFill="1" applyAlignment="1" applyProtection="1">
      <alignment/>
      <protection/>
    </xf>
    <xf numFmtId="0" fontId="60" fillId="0" borderId="0" xfId="36" applyFont="1" applyAlignment="1" applyProtection="1">
      <alignment/>
      <protection/>
    </xf>
    <xf numFmtId="0" fontId="61" fillId="0" borderId="0" xfId="36" applyFont="1" applyFill="1" applyAlignment="1" applyProtection="1">
      <alignment/>
      <protection/>
    </xf>
    <xf numFmtId="0" fontId="2" fillId="0" borderId="0" xfId="0" applyFont="1" applyFill="1" applyBorder="1" applyAlignment="1">
      <alignment/>
    </xf>
    <xf numFmtId="172" fontId="62" fillId="0" borderId="0" xfId="47" applyNumberFormat="1" applyFont="1" applyFill="1" applyBorder="1" applyAlignment="1" applyProtection="1">
      <alignment/>
      <protection/>
    </xf>
    <xf numFmtId="0" fontId="63" fillId="0" borderId="10" xfId="47" applyNumberFormat="1" applyFont="1" applyFill="1" applyBorder="1" applyAlignment="1" applyProtection="1">
      <alignment/>
      <protection/>
    </xf>
    <xf numFmtId="0" fontId="64" fillId="0" borderId="11" xfId="47" applyNumberFormat="1" applyFont="1" applyFill="1" applyBorder="1" applyAlignment="1" applyProtection="1">
      <alignment/>
      <protection/>
    </xf>
    <xf numFmtId="172" fontId="65" fillId="0" borderId="0" xfId="47" applyNumberFormat="1" applyFont="1" applyFill="1" applyBorder="1" applyAlignment="1" applyProtection="1">
      <alignment horizontal="center"/>
      <protection/>
    </xf>
    <xf numFmtId="0" fontId="66" fillId="0" borderId="10" xfId="48" applyFont="1" applyFill="1" applyBorder="1" applyAlignment="1" applyProtection="1">
      <alignment horizontal="left"/>
      <protection/>
    </xf>
    <xf numFmtId="172" fontId="67" fillId="0" borderId="12" xfId="47" applyFont="1" applyFill="1" applyBorder="1" applyAlignment="1" applyProtection="1">
      <alignment horizontal="left"/>
      <protection/>
    </xf>
    <xf numFmtId="172" fontId="67" fillId="0" borderId="11" xfId="47" applyFont="1" applyFill="1" applyBorder="1" applyAlignment="1" applyProtection="1">
      <alignment horizontal="left"/>
      <protection/>
    </xf>
    <xf numFmtId="172" fontId="66" fillId="0" borderId="0" xfId="47" applyFont="1" applyFill="1" applyBorder="1" applyAlignment="1" applyProtection="1">
      <alignment/>
      <protection/>
    </xf>
    <xf numFmtId="0" fontId="66" fillId="0" borderId="0" xfId="48" applyFont="1" applyFill="1" applyBorder="1" applyAlignment="1" applyProtection="1">
      <alignment/>
      <protection/>
    </xf>
    <xf numFmtId="173" fontId="68" fillId="0" borderId="0" xfId="47" applyNumberFormat="1" applyFont="1" applyFill="1" applyBorder="1" applyAlignment="1" applyProtection="1">
      <alignment/>
      <protection/>
    </xf>
    <xf numFmtId="172" fontId="69" fillId="0" borderId="0" xfId="47" applyNumberFormat="1" applyFont="1" applyFill="1" applyBorder="1" applyAlignment="1" applyProtection="1">
      <alignment horizontal="center"/>
      <protection/>
    </xf>
    <xf numFmtId="0" fontId="68" fillId="0" borderId="0" xfId="48" applyFont="1" applyFill="1" applyBorder="1" applyAlignment="1" applyProtection="1">
      <alignment horizontal="center"/>
      <protection/>
    </xf>
    <xf numFmtId="172" fontId="68" fillId="0" borderId="0" xfId="47" applyFont="1" applyFill="1" applyBorder="1" applyAlignment="1" applyProtection="1">
      <alignment horizontal="center"/>
      <protection/>
    </xf>
    <xf numFmtId="172" fontId="68" fillId="0" borderId="0" xfId="47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4" fontId="70" fillId="33" borderId="0" xfId="0" applyNumberFormat="1" applyFont="1" applyFill="1" applyBorder="1" applyAlignment="1">
      <alignment horizontal="left" vertical="center"/>
    </xf>
    <xf numFmtId="0" fontId="2" fillId="0" borderId="15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vertical="top"/>
    </xf>
    <xf numFmtId="0" fontId="71" fillId="0" borderId="0" xfId="0" applyFont="1" applyFill="1" applyAlignment="1">
      <alignment vertical="top"/>
    </xf>
    <xf numFmtId="0" fontId="6" fillId="0" borderId="0" xfId="0" applyFont="1" applyFill="1" applyBorder="1" applyAlignment="1" applyProtection="1">
      <alignment vertical="center"/>
      <protection/>
    </xf>
    <xf numFmtId="14" fontId="4" fillId="0" borderId="16" xfId="0" applyNumberFormat="1" applyFont="1" applyFill="1" applyBorder="1" applyAlignment="1" applyProtection="1">
      <alignment horizontal="center" vertical="center"/>
      <protection/>
    </xf>
    <xf numFmtId="3" fontId="4" fillId="0" borderId="16" xfId="0" applyNumberFormat="1" applyFont="1" applyFill="1" applyBorder="1" applyAlignment="1" applyProtection="1">
      <alignment horizontal="right" vertical="center"/>
      <protection/>
    </xf>
    <xf numFmtId="10" fontId="4" fillId="0" borderId="16" xfId="0" applyNumberFormat="1" applyFont="1" applyFill="1" applyBorder="1" applyAlignment="1" applyProtection="1">
      <alignment horizontal="right" vertical="center"/>
      <protection/>
    </xf>
    <xf numFmtId="4" fontId="7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14" fontId="4" fillId="34" borderId="19" xfId="0" applyNumberFormat="1" applyFont="1" applyFill="1" applyBorder="1" applyAlignment="1" applyProtection="1">
      <alignment horizontal="center" vertical="center"/>
      <protection/>
    </xf>
    <xf numFmtId="3" fontId="4" fillId="34" borderId="19" xfId="0" applyNumberFormat="1" applyFont="1" applyFill="1" applyBorder="1" applyAlignment="1" applyProtection="1">
      <alignment horizontal="right" vertical="center"/>
      <protection/>
    </xf>
    <xf numFmtId="10" fontId="4" fillId="34" borderId="19" xfId="0" applyNumberFormat="1" applyFont="1" applyFill="1" applyBorder="1" applyAlignment="1" applyProtection="1">
      <alignment horizontal="right" vertical="center"/>
      <protection/>
    </xf>
    <xf numFmtId="4" fontId="72" fillId="34" borderId="20" xfId="0" applyNumberFormat="1" applyFont="1" applyFill="1" applyBorder="1" applyAlignment="1" applyProtection="1">
      <alignment horizontal="right" vertical="center"/>
      <protection/>
    </xf>
    <xf numFmtId="14" fontId="4" fillId="34" borderId="21" xfId="0" applyNumberFormat="1" applyFont="1" applyFill="1" applyBorder="1" applyAlignment="1" applyProtection="1">
      <alignment horizontal="center" vertical="center"/>
      <protection/>
    </xf>
    <xf numFmtId="2" fontId="72" fillId="34" borderId="22" xfId="0" applyNumberFormat="1" applyFont="1" applyFill="1" applyBorder="1" applyAlignment="1" applyProtection="1">
      <alignment horizontal="right" vertical="center"/>
      <protection/>
    </xf>
    <xf numFmtId="14" fontId="4" fillId="0" borderId="19" xfId="0" applyNumberFormat="1" applyFont="1" applyFill="1" applyBorder="1" applyAlignment="1" applyProtection="1">
      <alignment horizontal="center" vertical="center"/>
      <protection/>
    </xf>
    <xf numFmtId="3" fontId="4" fillId="0" borderId="19" xfId="0" applyNumberFormat="1" applyFont="1" applyFill="1" applyBorder="1" applyAlignment="1" applyProtection="1">
      <alignment horizontal="right" vertical="center"/>
      <protection/>
    </xf>
    <xf numFmtId="10" fontId="4" fillId="0" borderId="19" xfId="0" applyNumberFormat="1" applyFont="1" applyFill="1" applyBorder="1" applyAlignment="1" applyProtection="1">
      <alignment horizontal="right" vertical="center"/>
      <protection/>
    </xf>
    <xf numFmtId="4" fontId="72" fillId="0" borderId="20" xfId="0" applyNumberFormat="1" applyFont="1" applyFill="1" applyBorder="1" applyAlignment="1" applyProtection="1">
      <alignment horizontal="right" vertical="center"/>
      <protection/>
    </xf>
    <xf numFmtId="14" fontId="4" fillId="0" borderId="21" xfId="0" applyNumberFormat="1" applyFont="1" applyFill="1" applyBorder="1" applyAlignment="1" applyProtection="1">
      <alignment horizontal="center" vertical="center"/>
      <protection/>
    </xf>
    <xf numFmtId="2" fontId="72" fillId="0" borderId="22" xfId="0" applyNumberFormat="1" applyFont="1" applyFill="1" applyBorder="1" applyAlignment="1" applyProtection="1">
      <alignment horizontal="right" vertical="center"/>
      <protection/>
    </xf>
    <xf numFmtId="10" fontId="73" fillId="34" borderId="19" xfId="0" applyNumberFormat="1" applyFont="1" applyFill="1" applyBorder="1" applyAlignment="1" applyProtection="1">
      <alignment horizontal="right" vertical="center"/>
      <protection/>
    </xf>
    <xf numFmtId="2" fontId="72" fillId="34" borderId="20" xfId="0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/>
    </xf>
    <xf numFmtId="14" fontId="4" fillId="34" borderId="21" xfId="0" applyNumberFormat="1" applyFont="1" applyFill="1" applyBorder="1" applyAlignment="1">
      <alignment horizontal="center" vertical="center"/>
    </xf>
    <xf numFmtId="14" fontId="4" fillId="34" borderId="19" xfId="0" applyNumberFormat="1" applyFont="1" applyFill="1" applyBorder="1" applyAlignment="1">
      <alignment horizontal="center" vertical="center"/>
    </xf>
    <xf numFmtId="2" fontId="72" fillId="34" borderId="22" xfId="0" applyNumberFormat="1" applyFont="1" applyFill="1" applyBorder="1" applyAlignment="1">
      <alignment horizontal="right" vertical="center"/>
    </xf>
    <xf numFmtId="3" fontId="72" fillId="0" borderId="23" xfId="0" applyNumberFormat="1" applyFont="1" applyFill="1" applyBorder="1" applyAlignment="1" applyProtection="1">
      <alignment horizontal="right" vertical="center"/>
      <protection/>
    </xf>
    <xf numFmtId="14" fontId="4" fillId="0" borderId="24" xfId="0" applyNumberFormat="1" applyFont="1" applyFill="1" applyBorder="1" applyAlignment="1">
      <alignment horizontal="center" vertical="center"/>
    </xf>
    <xf numFmtId="14" fontId="4" fillId="0" borderId="19" xfId="0" applyNumberFormat="1" applyFont="1" applyFill="1" applyBorder="1" applyAlignment="1">
      <alignment horizontal="center" vertical="center"/>
    </xf>
    <xf numFmtId="2" fontId="72" fillId="0" borderId="22" xfId="0" applyNumberFormat="1" applyFont="1" applyFill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horizontal="right" vertical="center" indent="1"/>
      <protection/>
    </xf>
    <xf numFmtId="0" fontId="2" fillId="0" borderId="0" xfId="48" applyAlignment="1" applyProtection="1">
      <alignment vertical="center"/>
      <protection/>
    </xf>
    <xf numFmtId="172" fontId="2" fillId="0" borderId="0" xfId="47" applyFont="1" applyFill="1" applyAlignment="1" applyProtection="1">
      <alignment vertical="center"/>
      <protection/>
    </xf>
    <xf numFmtId="173" fontId="2" fillId="0" borderId="0" xfId="47" applyNumberFormat="1" applyFont="1" applyFill="1" applyAlignment="1" applyProtection="1">
      <alignment vertical="center"/>
      <protection/>
    </xf>
    <xf numFmtId="172" fontId="74" fillId="35" borderId="0" xfId="47" applyFont="1" applyFill="1" applyAlignment="1" applyProtection="1">
      <alignment vertical="center"/>
      <protection/>
    </xf>
    <xf numFmtId="172" fontId="2" fillId="36" borderId="0" xfId="47" applyFont="1" applyFill="1" applyAlignment="1" applyProtection="1">
      <alignment vertical="center"/>
      <protection/>
    </xf>
    <xf numFmtId="0" fontId="2" fillId="36" borderId="0" xfId="48" applyFill="1" applyAlignment="1" applyProtection="1">
      <alignment vertical="center"/>
      <protection/>
    </xf>
    <xf numFmtId="172" fontId="62" fillId="0" borderId="25" xfId="47" applyNumberFormat="1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>
      <alignment vertical="center"/>
    </xf>
    <xf numFmtId="0" fontId="75" fillId="0" borderId="27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172" fontId="62" fillId="0" borderId="0" xfId="47" applyNumberFormat="1" applyFont="1" applyFill="1" applyBorder="1" applyAlignment="1" applyProtection="1">
      <alignment vertical="center"/>
      <protection/>
    </xf>
    <xf numFmtId="173" fontId="68" fillId="0" borderId="27" xfId="47" applyNumberFormat="1" applyFont="1" applyFill="1" applyBorder="1" applyAlignment="1" applyProtection="1">
      <alignment vertical="center"/>
      <protection/>
    </xf>
    <xf numFmtId="172" fontId="69" fillId="0" borderId="27" xfId="47" applyNumberFormat="1" applyFont="1" applyFill="1" applyBorder="1" applyAlignment="1" applyProtection="1">
      <alignment horizontal="centerContinuous" vertical="center"/>
      <protection/>
    </xf>
    <xf numFmtId="172" fontId="68" fillId="0" borderId="27" xfId="47" applyFont="1" applyFill="1" applyBorder="1" applyAlignment="1" applyProtection="1">
      <alignment horizontal="centerContinuous" vertical="center"/>
      <protection/>
    </xf>
    <xf numFmtId="172" fontId="68" fillId="0" borderId="27" xfId="47" applyFont="1" applyFill="1" applyBorder="1" applyAlignment="1" applyProtection="1">
      <alignment vertical="center"/>
      <protection/>
    </xf>
    <xf numFmtId="0" fontId="66" fillId="0" borderId="27" xfId="48" applyFont="1" applyFill="1" applyBorder="1" applyAlignment="1" applyProtection="1">
      <alignment vertical="center"/>
      <protection/>
    </xf>
    <xf numFmtId="173" fontId="68" fillId="0" borderId="28" xfId="47" applyNumberFormat="1" applyFont="1" applyFill="1" applyBorder="1" applyAlignment="1" applyProtection="1">
      <alignment vertical="center"/>
      <protection/>
    </xf>
    <xf numFmtId="172" fontId="69" fillId="0" borderId="0" xfId="47" applyNumberFormat="1" applyFont="1" applyFill="1" applyBorder="1" applyAlignment="1" applyProtection="1">
      <alignment horizontal="centerContinuous" vertical="center"/>
      <protection/>
    </xf>
    <xf numFmtId="0" fontId="68" fillId="0" borderId="0" xfId="48" applyFont="1" applyFill="1" applyBorder="1" applyAlignment="1" applyProtection="1">
      <alignment horizontal="centerContinuous" vertical="center"/>
      <protection/>
    </xf>
    <xf numFmtId="172" fontId="68" fillId="0" borderId="0" xfId="47" applyFont="1" applyFill="1" applyBorder="1" applyAlignment="1" applyProtection="1">
      <alignment horizontal="centerContinuous" vertical="center"/>
      <protection/>
    </xf>
    <xf numFmtId="172" fontId="68" fillId="0" borderId="0" xfId="47" applyFont="1" applyFill="1" applyBorder="1" applyAlignment="1" applyProtection="1">
      <alignment vertical="center"/>
      <protection/>
    </xf>
    <xf numFmtId="0" fontId="66" fillId="0" borderId="0" xfId="48" applyFont="1" applyFill="1" applyBorder="1" applyAlignment="1" applyProtection="1">
      <alignment vertical="center"/>
      <protection/>
    </xf>
    <xf numFmtId="173" fontId="68" fillId="0" borderId="0" xfId="47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4" fontId="76" fillId="0" borderId="0" xfId="0" applyNumberFormat="1" applyFont="1" applyFill="1" applyAlignment="1">
      <alignment horizontal="left" vertical="center"/>
    </xf>
    <xf numFmtId="0" fontId="70" fillId="35" borderId="29" xfId="0" applyFont="1" applyFill="1" applyBorder="1" applyAlignment="1" applyProtection="1">
      <alignment horizontal="center" vertical="center"/>
      <protection/>
    </xf>
    <xf numFmtId="0" fontId="70" fillId="35" borderId="30" xfId="0" applyFont="1" applyFill="1" applyBorder="1" applyAlignment="1" applyProtection="1">
      <alignment horizontal="center" vertical="center"/>
      <protection/>
    </xf>
    <xf numFmtId="0" fontId="77" fillId="35" borderId="30" xfId="0" applyFont="1" applyFill="1" applyBorder="1" applyAlignment="1" applyProtection="1">
      <alignment horizontal="center" vertical="center"/>
      <protection/>
    </xf>
    <xf numFmtId="0" fontId="70" fillId="35" borderId="31" xfId="0" applyFont="1" applyFill="1" applyBorder="1" applyAlignment="1" applyProtection="1">
      <alignment horizontal="center" vertical="center"/>
      <protection/>
    </xf>
    <xf numFmtId="14" fontId="4" fillId="0" borderId="32" xfId="0" applyNumberFormat="1" applyFont="1" applyFill="1" applyBorder="1" applyAlignment="1" applyProtection="1">
      <alignment horizontal="center" vertical="center"/>
      <protection/>
    </xf>
    <xf numFmtId="2" fontId="72" fillId="0" borderId="33" xfId="0" applyNumberFormat="1" applyFont="1" applyFill="1" applyBorder="1" applyAlignment="1" applyProtection="1">
      <alignment horizontal="right" vertical="center"/>
      <protection/>
    </xf>
    <xf numFmtId="0" fontId="70" fillId="35" borderId="31" xfId="0" applyFont="1" applyFill="1" applyBorder="1" applyAlignment="1" applyProtection="1">
      <alignment vertical="center"/>
      <protection/>
    </xf>
    <xf numFmtId="0" fontId="7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61" fillId="0" borderId="0" xfId="36" applyFont="1" applyFill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left" vertical="top"/>
    </xf>
    <xf numFmtId="14" fontId="70" fillId="33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left" vertical="top"/>
    </xf>
    <xf numFmtId="0" fontId="61" fillId="0" borderId="0" xfId="36" applyFont="1" applyFill="1" applyAlignment="1" applyProtection="1">
      <alignment horizontal="left" vertical="top"/>
      <protection/>
    </xf>
    <xf numFmtId="0" fontId="61" fillId="0" borderId="0" xfId="36" applyFont="1" applyFill="1" applyAlignment="1" applyProtection="1">
      <alignment vertical="top"/>
      <protection/>
    </xf>
    <xf numFmtId="0" fontId="73" fillId="34" borderId="19" xfId="0" applyNumberFormat="1" applyFont="1" applyFill="1" applyBorder="1" applyAlignment="1" applyProtection="1">
      <alignment horizontal="right" vertical="center"/>
      <protection/>
    </xf>
    <xf numFmtId="174" fontId="63" fillId="33" borderId="0" xfId="0" applyNumberFormat="1" applyFont="1" applyFill="1" applyBorder="1" applyAlignment="1">
      <alignment horizontal="left" vertical="center"/>
    </xf>
    <xf numFmtId="14" fontId="63" fillId="33" borderId="0" xfId="0" applyNumberFormat="1" applyFont="1" applyFill="1" applyBorder="1" applyAlignment="1">
      <alignment horizontal="left" vertical="center"/>
    </xf>
    <xf numFmtId="14" fontId="4" fillId="37" borderId="34" xfId="0" applyNumberFormat="1" applyFont="1" applyFill="1" applyBorder="1" applyAlignment="1">
      <alignment horizontal="center" vertical="center"/>
    </xf>
    <xf numFmtId="0" fontId="4" fillId="37" borderId="34" xfId="0" applyFont="1" applyFill="1" applyBorder="1" applyAlignment="1">
      <alignment horizontal="right" vertical="center"/>
    </xf>
    <xf numFmtId="10" fontId="4" fillId="37" borderId="23" xfId="0" applyNumberFormat="1" applyFont="1" applyFill="1" applyBorder="1" applyAlignment="1">
      <alignment horizontal="right" vertical="center"/>
    </xf>
    <xf numFmtId="2" fontId="72" fillId="37" borderId="35" xfId="0" applyNumberFormat="1" applyFont="1" applyFill="1" applyBorder="1" applyAlignment="1">
      <alignment horizontal="right" vertical="center"/>
    </xf>
    <xf numFmtId="14" fontId="4" fillId="37" borderId="36" xfId="0" applyNumberFormat="1" applyFont="1" applyFill="1" applyBorder="1" applyAlignment="1">
      <alignment horizontal="center" vertical="center"/>
    </xf>
    <xf numFmtId="2" fontId="72" fillId="37" borderId="37" xfId="0" applyNumberFormat="1" applyFont="1" applyFill="1" applyBorder="1" applyAlignment="1">
      <alignment horizontal="right"/>
    </xf>
    <xf numFmtId="14" fontId="73" fillId="34" borderId="21" xfId="0" applyNumberFormat="1" applyFont="1" applyFill="1" applyBorder="1" applyAlignment="1" applyProtection="1">
      <alignment horizontal="center" vertical="center"/>
      <protection/>
    </xf>
    <xf numFmtId="14" fontId="4" fillId="37" borderId="38" xfId="0" applyNumberFormat="1" applyFont="1" applyFill="1" applyBorder="1" applyAlignment="1">
      <alignment horizontal="center" vertical="center"/>
    </xf>
    <xf numFmtId="14" fontId="4" fillId="0" borderId="39" xfId="0" applyNumberFormat="1" applyFont="1" applyFill="1" applyBorder="1" applyAlignment="1" applyProtection="1">
      <alignment horizontal="center" vertical="center"/>
      <protection/>
    </xf>
    <xf numFmtId="14" fontId="4" fillId="34" borderId="24" xfId="0" applyNumberFormat="1" applyFont="1" applyFill="1" applyBorder="1" applyAlignment="1" applyProtection="1">
      <alignment horizontal="center" vertical="center"/>
      <protection/>
    </xf>
    <xf numFmtId="14" fontId="4" fillId="0" borderId="24" xfId="0" applyNumberFormat="1" applyFont="1" applyFill="1" applyBorder="1" applyAlignment="1" applyProtection="1">
      <alignment horizontal="center" vertical="center"/>
      <protection/>
    </xf>
    <xf numFmtId="14" fontId="73" fillId="34" borderId="24" xfId="0" applyNumberFormat="1" applyFont="1" applyFill="1" applyBorder="1" applyAlignment="1" applyProtection="1">
      <alignment horizontal="center" vertical="center"/>
      <protection/>
    </xf>
    <xf numFmtId="14" fontId="4" fillId="37" borderId="40" xfId="0" applyNumberFormat="1" applyFont="1" applyFill="1" applyBorder="1" applyAlignment="1">
      <alignment horizontal="center" vertical="center"/>
    </xf>
    <xf numFmtId="14" fontId="73" fillId="0" borderId="40" xfId="0" applyNumberFormat="1" applyFont="1" applyFill="1" applyBorder="1" applyAlignment="1">
      <alignment horizontal="center" vertical="center"/>
    </xf>
    <xf numFmtId="14" fontId="4" fillId="0" borderId="38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2" fontId="72" fillId="0" borderId="35" xfId="0" applyNumberFormat="1" applyFont="1" applyFill="1" applyBorder="1" applyAlignment="1">
      <alignment/>
    </xf>
    <xf numFmtId="14" fontId="4" fillId="0" borderId="40" xfId="0" applyNumberFormat="1" applyFont="1" applyFill="1" applyBorder="1" applyAlignment="1">
      <alignment horizontal="center" vertical="center"/>
    </xf>
    <xf numFmtId="14" fontId="4" fillId="0" borderId="34" xfId="0" applyNumberFormat="1" applyFont="1" applyFill="1" applyBorder="1" applyAlignment="1">
      <alignment horizontal="center" vertical="center"/>
    </xf>
    <xf numFmtId="2" fontId="72" fillId="0" borderId="35" xfId="0" applyNumberFormat="1" applyFont="1" applyBorder="1" applyAlignment="1">
      <alignment vertical="center"/>
    </xf>
    <xf numFmtId="14" fontId="73" fillId="37" borderId="24" xfId="36" applyNumberFormat="1" applyFont="1" applyFill="1" applyBorder="1" applyAlignment="1" applyProtection="1">
      <alignment horizontal="center" vertical="center"/>
      <protection/>
    </xf>
    <xf numFmtId="14" fontId="73" fillId="37" borderId="19" xfId="36" applyNumberFormat="1" applyFont="1" applyFill="1" applyBorder="1" applyAlignment="1" applyProtection="1">
      <alignment horizontal="center" vertical="center"/>
      <protection/>
    </xf>
    <xf numFmtId="0" fontId="72" fillId="37" borderId="22" xfId="0" applyFont="1" applyFill="1" applyBorder="1" applyAlignment="1">
      <alignment/>
    </xf>
    <xf numFmtId="14" fontId="4" fillId="37" borderId="24" xfId="0" applyNumberFormat="1" applyFont="1" applyFill="1" applyBorder="1" applyAlignment="1">
      <alignment horizontal="center" vertical="center"/>
    </xf>
    <xf numFmtId="14" fontId="73" fillId="37" borderId="19" xfId="0" applyNumberFormat="1" applyFont="1" applyFill="1" applyBorder="1" applyAlignment="1">
      <alignment horizontal="center" vertical="center"/>
    </xf>
    <xf numFmtId="0" fontId="73" fillId="37" borderId="19" xfId="0" applyFont="1" applyFill="1" applyBorder="1" applyAlignment="1">
      <alignment/>
    </xf>
    <xf numFmtId="10" fontId="73" fillId="37" borderId="19" xfId="0" applyNumberFormat="1" applyFont="1" applyFill="1" applyBorder="1" applyAlignment="1">
      <alignment/>
    </xf>
    <xf numFmtId="2" fontId="72" fillId="37" borderId="22" xfId="36" applyNumberFormat="1" applyFont="1" applyFill="1" applyBorder="1" applyAlignment="1" applyProtection="1">
      <alignment/>
      <protection/>
    </xf>
    <xf numFmtId="14" fontId="4" fillId="0" borderId="41" xfId="0" applyNumberFormat="1" applyFont="1" applyFill="1" applyBorder="1" applyAlignment="1">
      <alignment horizontal="center" vertical="center"/>
    </xf>
    <xf numFmtId="10" fontId="4" fillId="0" borderId="38" xfId="0" applyNumberFormat="1" applyFont="1" applyFill="1" applyBorder="1" applyAlignment="1">
      <alignment/>
    </xf>
    <xf numFmtId="2" fontId="72" fillId="0" borderId="37" xfId="0" applyNumberFormat="1" applyFont="1" applyFill="1" applyBorder="1" applyAlignment="1">
      <alignment/>
    </xf>
    <xf numFmtId="14" fontId="4" fillId="37" borderId="19" xfId="0" applyNumberFormat="1" applyFont="1" applyFill="1" applyBorder="1" applyAlignment="1">
      <alignment horizontal="center" vertical="center"/>
    </xf>
    <xf numFmtId="0" fontId="4" fillId="37" borderId="19" xfId="0" applyFont="1" applyFill="1" applyBorder="1" applyAlignment="1">
      <alignment horizontal="right" vertical="center"/>
    </xf>
    <xf numFmtId="10" fontId="4" fillId="37" borderId="19" xfId="0" applyNumberFormat="1" applyFont="1" applyFill="1" applyBorder="1" applyAlignment="1">
      <alignment horizontal="right" vertical="center"/>
    </xf>
    <xf numFmtId="2" fontId="72" fillId="37" borderId="42" xfId="0" applyNumberFormat="1" applyFont="1" applyFill="1" applyBorder="1" applyAlignment="1">
      <alignment horizontal="right" vertical="center"/>
    </xf>
    <xf numFmtId="0" fontId="4" fillId="0" borderId="38" xfId="0" applyFont="1" applyFill="1" applyBorder="1" applyAlignment="1">
      <alignment vertical="center"/>
    </xf>
    <xf numFmtId="2" fontId="62" fillId="0" borderId="0" xfId="0" applyNumberFormat="1" applyFont="1" applyFill="1" applyAlignment="1">
      <alignment horizontal="left" vertical="center"/>
    </xf>
    <xf numFmtId="0" fontId="4" fillId="0" borderId="34" xfId="0" applyFont="1" applyFill="1" applyBorder="1" applyAlignment="1">
      <alignment horizontal="right" vertical="center"/>
    </xf>
    <xf numFmtId="10" fontId="4" fillId="0" borderId="34" xfId="0" applyNumberFormat="1" applyFont="1" applyFill="1" applyBorder="1" applyAlignment="1">
      <alignment horizontal="right" vertical="center"/>
    </xf>
    <xf numFmtId="2" fontId="72" fillId="0" borderId="37" xfId="0" applyNumberFormat="1" applyFont="1" applyFill="1" applyBorder="1" applyAlignment="1">
      <alignment horizontal="right" vertical="center"/>
    </xf>
    <xf numFmtId="2" fontId="72" fillId="0" borderId="37" xfId="0" applyNumberFormat="1" applyFont="1" applyBorder="1" applyAlignment="1">
      <alignment horizontal="right" vertical="center"/>
    </xf>
    <xf numFmtId="2" fontId="72" fillId="0" borderId="37" xfId="0" applyNumberFormat="1" applyFont="1" applyBorder="1" applyAlignment="1">
      <alignment/>
    </xf>
    <xf numFmtId="2" fontId="72" fillId="37" borderId="22" xfId="0" applyNumberFormat="1" applyFont="1" applyFill="1" applyBorder="1" applyAlignment="1">
      <alignment horizontal="right" vertical="center"/>
    </xf>
    <xf numFmtId="14" fontId="4" fillId="37" borderId="43" xfId="0" applyNumberFormat="1" applyFont="1" applyFill="1" applyBorder="1" applyAlignment="1">
      <alignment horizontal="center" vertical="center"/>
    </xf>
    <xf numFmtId="14" fontId="4" fillId="37" borderId="44" xfId="0" applyNumberFormat="1" applyFont="1" applyFill="1" applyBorder="1" applyAlignment="1">
      <alignment horizontal="center" vertical="center"/>
    </xf>
    <xf numFmtId="10" fontId="4" fillId="37" borderId="44" xfId="0" applyNumberFormat="1" applyFont="1" applyFill="1" applyBorder="1" applyAlignment="1">
      <alignment horizontal="right" vertical="center"/>
    </xf>
    <xf numFmtId="0" fontId="4" fillId="37" borderId="44" xfId="0" applyFont="1" applyFill="1" applyBorder="1" applyAlignment="1">
      <alignment horizontal="right" vertical="center"/>
    </xf>
    <xf numFmtId="2" fontId="72" fillId="37" borderId="45" xfId="0" applyNumberFormat="1" applyFont="1" applyFill="1" applyBorder="1" applyAlignment="1">
      <alignment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MUTUO" xfId="47"/>
    <cellStyle name="Normale_Valutazione mutuo-prestito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indexed="13"/>
      </font>
      <fill>
        <patternFill>
          <bgColor indexed="18"/>
        </patternFill>
      </fill>
    </dxf>
    <dxf>
      <font>
        <b/>
        <i val="0"/>
        <color rgb="FFFFFF00"/>
      </font>
      <fill>
        <patternFill>
          <bgColor rgb="FF000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calcolaonline.com/calcolo-interessi-legali.htm" TargetMode="External" /><Relationship Id="rId3" Type="http://schemas.openxmlformats.org/officeDocument/2006/relationships/hyperlink" Target="https://www.calcolaonline.com/calcolo-interessi-legali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161925</xdr:rowOff>
    </xdr:from>
    <xdr:to>
      <xdr:col>3</xdr:col>
      <xdr:colOff>857250</xdr:colOff>
      <xdr:row>2</xdr:row>
      <xdr:rowOff>200025</xdr:rowOff>
    </xdr:to>
    <xdr:pic>
      <xdr:nvPicPr>
        <xdr:cNvPr id="1" name="Picture 14" descr="Home Page Utility Finanziari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28956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alcolaonline.com/calcolo-interessi-legali.htm" TargetMode="External" /><Relationship Id="rId2" Type="http://schemas.openxmlformats.org/officeDocument/2006/relationships/hyperlink" Target="https://www.calcolaonline.com/file-calcolo-interessi-legali-excel-xls.xls" TargetMode="External" /><Relationship Id="rId3" Type="http://schemas.openxmlformats.org/officeDocument/2006/relationships/hyperlink" Target="https://www.calcolaonline.com/calcolo-interessi-passivi-finanziamento.htm" TargetMode="External" /><Relationship Id="rId4" Type="http://schemas.openxmlformats.org/officeDocument/2006/relationships/hyperlink" Target="https://www.calcolaonline.com/calcolo-preammortamento-mutuo.htm" TargetMode="External" /><Relationship Id="rId5" Type="http://schemas.openxmlformats.org/officeDocument/2006/relationships/hyperlink" Target="https://www.calcolaonline.com/calcolo-capitalizzazione-interessi.htm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8"/>
  <sheetViews>
    <sheetView showGridLines="0" tabSelected="1" zoomScale="110" zoomScaleNormal="110" zoomScalePageLayoutView="0" workbookViewId="0" topLeftCell="A1">
      <pane xSplit="10" ySplit="5" topLeftCell="K6" activePane="bottomRight" state="frozen"/>
      <selection pane="topLeft" activeCell="A1" sqref="A1"/>
      <selection pane="topRight" activeCell="K1" sqref="K1"/>
      <selection pane="bottomLeft" activeCell="A6" sqref="A6"/>
      <selection pane="bottomRight" activeCell="K63" sqref="K63"/>
    </sheetView>
  </sheetViews>
  <sheetFormatPr defaultColWidth="10.7109375" defaultRowHeight="15"/>
  <cols>
    <col min="1" max="1" width="1.28515625" style="25" customWidth="1"/>
    <col min="2" max="2" width="16.421875" style="25" customWidth="1"/>
    <col min="3" max="3" width="14.421875" style="25" customWidth="1"/>
    <col min="4" max="4" width="15.140625" style="25" customWidth="1"/>
    <col min="5" max="5" width="11.8515625" style="25" customWidth="1"/>
    <col min="6" max="6" width="19.00390625" style="25" customWidth="1"/>
    <col min="7" max="7" width="5.421875" style="25" customWidth="1"/>
    <col min="8" max="8" width="16.57421875" style="25" customWidth="1"/>
    <col min="9" max="9" width="13.8515625" style="25" customWidth="1"/>
    <col min="10" max="10" width="11.140625" style="25" customWidth="1"/>
    <col min="11" max="248" width="9.00390625" style="25" customWidth="1"/>
    <col min="249" max="250" width="0.9921875" style="25" customWidth="1"/>
    <col min="251" max="251" width="28.140625" style="25" bestFit="1" customWidth="1"/>
    <col min="252" max="252" width="1.57421875" style="25" customWidth="1"/>
    <col min="253" max="253" width="15.421875" style="25" bestFit="1" customWidth="1"/>
    <col min="254" max="255" width="0.9921875" style="25" customWidth="1"/>
    <col min="256" max="16384" width="10.7109375" style="25" customWidth="1"/>
  </cols>
  <sheetData>
    <row r="1" spans="2:10" s="68" customFormat="1" ht="18" customHeight="1">
      <c r="B1" s="69"/>
      <c r="C1" s="70"/>
      <c r="D1" s="69"/>
      <c r="E1" s="71" t="s">
        <v>22</v>
      </c>
      <c r="F1" s="72"/>
      <c r="G1" s="72"/>
      <c r="H1" s="73"/>
      <c r="I1" s="73"/>
      <c r="J1" s="73"/>
    </row>
    <row r="2" spans="2:10" s="1" customFormat="1" ht="18" customHeight="1">
      <c r="B2" s="2"/>
      <c r="C2"/>
      <c r="D2" s="2"/>
      <c r="E2" s="5" t="s">
        <v>19</v>
      </c>
      <c r="F2" s="5"/>
      <c r="G2" s="5"/>
      <c r="H2" s="6"/>
      <c r="I2" s="7"/>
      <c r="J2" s="7"/>
    </row>
    <row r="3" spans="2:10" s="1" customFormat="1" ht="18" customHeight="1">
      <c r="B3" s="2"/>
      <c r="C3" s="3"/>
      <c r="D3" s="2"/>
      <c r="E3" s="5" t="s">
        <v>21</v>
      </c>
      <c r="F3" s="5"/>
      <c r="G3" s="5"/>
      <c r="H3" s="6"/>
      <c r="I3" s="7"/>
      <c r="J3" s="7"/>
    </row>
    <row r="4" spans="2:10" s="1" customFormat="1" ht="18" customHeight="1">
      <c r="B4" s="2"/>
      <c r="C4" s="3"/>
      <c r="D4" s="2"/>
      <c r="E4" s="5" t="s">
        <v>20</v>
      </c>
      <c r="F4" s="5"/>
      <c r="G4" s="5"/>
      <c r="H4" s="6"/>
      <c r="I4" s="7"/>
      <c r="J4" s="7"/>
    </row>
    <row r="5" spans="2:9" s="1" customFormat="1" ht="6.75" customHeight="1" thickBot="1">
      <c r="B5" s="2"/>
      <c r="C5" s="3"/>
      <c r="D5" s="2"/>
      <c r="E5" s="2"/>
      <c r="F5" s="2"/>
      <c r="G5" s="2"/>
      <c r="H5" s="2"/>
      <c r="I5" s="4"/>
    </row>
    <row r="6" spans="1:256" s="91" customFormat="1" ht="24" customHeight="1" thickBot="1">
      <c r="A6" s="78"/>
      <c r="B6" s="74"/>
      <c r="C6" s="79"/>
      <c r="D6" s="80"/>
      <c r="E6" s="76" t="s">
        <v>23</v>
      </c>
      <c r="F6" s="81"/>
      <c r="G6" s="81"/>
      <c r="H6" s="82"/>
      <c r="I6" s="83"/>
      <c r="J6" s="84"/>
      <c r="K6" s="85"/>
      <c r="L6" s="86"/>
      <c r="M6" s="87"/>
      <c r="N6" s="87"/>
      <c r="O6" s="88"/>
      <c r="P6" s="89"/>
      <c r="Q6" s="78" t="s">
        <v>0</v>
      </c>
      <c r="R6" s="90"/>
      <c r="S6" s="85"/>
      <c r="T6" s="86"/>
      <c r="U6" s="87"/>
      <c r="V6" s="87"/>
      <c r="W6" s="88"/>
      <c r="X6" s="89"/>
      <c r="Y6" s="78" t="s">
        <v>0</v>
      </c>
      <c r="Z6" s="90"/>
      <c r="AA6" s="85"/>
      <c r="AB6" s="86"/>
      <c r="AC6" s="87"/>
      <c r="AD6" s="87"/>
      <c r="AE6" s="88"/>
      <c r="AF6" s="89"/>
      <c r="AG6" s="78" t="s">
        <v>0</v>
      </c>
      <c r="AH6" s="90"/>
      <c r="AI6" s="85"/>
      <c r="AJ6" s="86"/>
      <c r="AK6" s="87"/>
      <c r="AL6" s="87"/>
      <c r="AM6" s="88"/>
      <c r="AN6" s="89"/>
      <c r="AO6" s="78" t="s">
        <v>0</v>
      </c>
      <c r="AP6" s="90"/>
      <c r="AQ6" s="85"/>
      <c r="AR6" s="86"/>
      <c r="AS6" s="87"/>
      <c r="AT6" s="87"/>
      <c r="AU6" s="88"/>
      <c r="AV6" s="89"/>
      <c r="AW6" s="78" t="s">
        <v>0</v>
      </c>
      <c r="AX6" s="90"/>
      <c r="AY6" s="85"/>
      <c r="AZ6" s="86"/>
      <c r="BA6" s="87"/>
      <c r="BB6" s="87"/>
      <c r="BC6" s="88"/>
      <c r="BD6" s="89"/>
      <c r="BE6" s="78" t="s">
        <v>0</v>
      </c>
      <c r="BF6" s="90"/>
      <c r="BG6" s="85"/>
      <c r="BH6" s="86"/>
      <c r="BI6" s="87"/>
      <c r="BJ6" s="87"/>
      <c r="BK6" s="88"/>
      <c r="BL6" s="89"/>
      <c r="BM6" s="78" t="s">
        <v>0</v>
      </c>
      <c r="BN6" s="90"/>
      <c r="BO6" s="85"/>
      <c r="BP6" s="86"/>
      <c r="BQ6" s="87"/>
      <c r="BR6" s="87"/>
      <c r="BS6" s="88"/>
      <c r="BT6" s="89"/>
      <c r="BU6" s="78" t="s">
        <v>0</v>
      </c>
      <c r="BV6" s="90"/>
      <c r="BW6" s="85"/>
      <c r="BX6" s="86"/>
      <c r="BY6" s="87"/>
      <c r="BZ6" s="87"/>
      <c r="CA6" s="88"/>
      <c r="CB6" s="89"/>
      <c r="CC6" s="78" t="s">
        <v>0</v>
      </c>
      <c r="CD6" s="90"/>
      <c r="CE6" s="85"/>
      <c r="CF6" s="86"/>
      <c r="CG6" s="87"/>
      <c r="CH6" s="87"/>
      <c r="CI6" s="88"/>
      <c r="CJ6" s="89"/>
      <c r="CK6" s="78" t="s">
        <v>0</v>
      </c>
      <c r="CL6" s="90"/>
      <c r="CM6" s="85"/>
      <c r="CN6" s="86"/>
      <c r="CO6" s="87"/>
      <c r="CP6" s="87"/>
      <c r="CQ6" s="88"/>
      <c r="CR6" s="89"/>
      <c r="CS6" s="78" t="s">
        <v>0</v>
      </c>
      <c r="CT6" s="90"/>
      <c r="CU6" s="85"/>
      <c r="CV6" s="86"/>
      <c r="CW6" s="87"/>
      <c r="CX6" s="87"/>
      <c r="CY6" s="88"/>
      <c r="CZ6" s="89"/>
      <c r="DA6" s="78" t="s">
        <v>0</v>
      </c>
      <c r="DB6" s="90"/>
      <c r="DC6" s="85"/>
      <c r="DD6" s="86"/>
      <c r="DE6" s="87"/>
      <c r="DF6" s="87"/>
      <c r="DG6" s="88"/>
      <c r="DH6" s="89"/>
      <c r="DI6" s="78" t="s">
        <v>0</v>
      </c>
      <c r="DJ6" s="90"/>
      <c r="DK6" s="85"/>
      <c r="DL6" s="86"/>
      <c r="DM6" s="87"/>
      <c r="DN6" s="87"/>
      <c r="DO6" s="88"/>
      <c r="DP6" s="89"/>
      <c r="DQ6" s="78" t="s">
        <v>0</v>
      </c>
      <c r="DR6" s="90"/>
      <c r="DS6" s="85"/>
      <c r="DT6" s="86"/>
      <c r="DU6" s="87"/>
      <c r="DV6" s="87"/>
      <c r="DW6" s="88"/>
      <c r="DX6" s="89"/>
      <c r="DY6" s="78" t="s">
        <v>0</v>
      </c>
      <c r="DZ6" s="90"/>
      <c r="EA6" s="85"/>
      <c r="EB6" s="86"/>
      <c r="EC6" s="87"/>
      <c r="ED6" s="87"/>
      <c r="EE6" s="88"/>
      <c r="EF6" s="89"/>
      <c r="EG6" s="78" t="s">
        <v>0</v>
      </c>
      <c r="EH6" s="90"/>
      <c r="EI6" s="85"/>
      <c r="EJ6" s="86"/>
      <c r="EK6" s="87"/>
      <c r="EL6" s="87"/>
      <c r="EM6" s="88"/>
      <c r="EN6" s="89"/>
      <c r="EO6" s="78" t="s">
        <v>0</v>
      </c>
      <c r="EP6" s="90"/>
      <c r="EQ6" s="85"/>
      <c r="ER6" s="86"/>
      <c r="ES6" s="87"/>
      <c r="ET6" s="87"/>
      <c r="EU6" s="88"/>
      <c r="EV6" s="89"/>
      <c r="EW6" s="78" t="s">
        <v>0</v>
      </c>
      <c r="EX6" s="90"/>
      <c r="EY6" s="85"/>
      <c r="EZ6" s="86"/>
      <c r="FA6" s="87"/>
      <c r="FB6" s="87"/>
      <c r="FC6" s="88"/>
      <c r="FD6" s="89"/>
      <c r="FE6" s="78" t="s">
        <v>0</v>
      </c>
      <c r="FF6" s="90"/>
      <c r="FG6" s="85"/>
      <c r="FH6" s="86"/>
      <c r="FI6" s="87"/>
      <c r="FJ6" s="87"/>
      <c r="FK6" s="88"/>
      <c r="FL6" s="89"/>
      <c r="FM6" s="78" t="s">
        <v>0</v>
      </c>
      <c r="FN6" s="90"/>
      <c r="FO6" s="85"/>
      <c r="FP6" s="86"/>
      <c r="FQ6" s="87"/>
      <c r="FR6" s="87"/>
      <c r="FS6" s="88"/>
      <c r="FT6" s="89"/>
      <c r="FU6" s="78" t="s">
        <v>0</v>
      </c>
      <c r="FV6" s="90"/>
      <c r="FW6" s="85"/>
      <c r="FX6" s="86"/>
      <c r="FY6" s="87"/>
      <c r="FZ6" s="87"/>
      <c r="GA6" s="88"/>
      <c r="GB6" s="89"/>
      <c r="GC6" s="78" t="s">
        <v>0</v>
      </c>
      <c r="GD6" s="90"/>
      <c r="GE6" s="85"/>
      <c r="GF6" s="86"/>
      <c r="GG6" s="87"/>
      <c r="GH6" s="87"/>
      <c r="GI6" s="88"/>
      <c r="GJ6" s="89"/>
      <c r="GK6" s="78" t="s">
        <v>0</v>
      </c>
      <c r="GL6" s="90"/>
      <c r="GM6" s="85"/>
      <c r="GN6" s="86"/>
      <c r="GO6" s="87"/>
      <c r="GP6" s="87"/>
      <c r="GQ6" s="88"/>
      <c r="GR6" s="89"/>
      <c r="GS6" s="78" t="s">
        <v>0</v>
      </c>
      <c r="GT6" s="90"/>
      <c r="GU6" s="85"/>
      <c r="GV6" s="86"/>
      <c r="GW6" s="87"/>
      <c r="GX6" s="87"/>
      <c r="GY6" s="88"/>
      <c r="GZ6" s="89"/>
      <c r="HA6" s="78" t="s">
        <v>0</v>
      </c>
      <c r="HB6" s="90"/>
      <c r="HC6" s="85"/>
      <c r="HD6" s="86"/>
      <c r="HE6" s="87"/>
      <c r="HF6" s="87"/>
      <c r="HG6" s="88"/>
      <c r="HH6" s="89"/>
      <c r="HI6" s="78" t="s">
        <v>0</v>
      </c>
      <c r="HJ6" s="90"/>
      <c r="HK6" s="85"/>
      <c r="HL6" s="86"/>
      <c r="HM6" s="87"/>
      <c r="HN6" s="87"/>
      <c r="HO6" s="88"/>
      <c r="HP6" s="89"/>
      <c r="HQ6" s="78" t="s">
        <v>0</v>
      </c>
      <c r="HR6" s="90"/>
      <c r="HS6" s="85"/>
      <c r="HT6" s="86"/>
      <c r="HU6" s="87"/>
      <c r="HV6" s="87"/>
      <c r="HW6" s="88"/>
      <c r="HX6" s="89"/>
      <c r="HY6" s="78" t="s">
        <v>0</v>
      </c>
      <c r="HZ6" s="90"/>
      <c r="IA6" s="85"/>
      <c r="IB6" s="86"/>
      <c r="IC6" s="87"/>
      <c r="ID6" s="87"/>
      <c r="IE6" s="88"/>
      <c r="IF6" s="89"/>
      <c r="IG6" s="78" t="s">
        <v>0</v>
      </c>
      <c r="IH6" s="90"/>
      <c r="II6" s="85"/>
      <c r="IJ6" s="86"/>
      <c r="IK6" s="87"/>
      <c r="IL6" s="87"/>
      <c r="IM6" s="88"/>
      <c r="IN6" s="89"/>
      <c r="IO6" s="78" t="s">
        <v>0</v>
      </c>
      <c r="IP6" s="90"/>
      <c r="IQ6" s="85"/>
      <c r="IR6" s="86"/>
      <c r="IS6" s="87"/>
      <c r="IT6" s="87"/>
      <c r="IU6" s="88"/>
      <c r="IV6" s="89"/>
    </row>
    <row r="7" spans="1:256" s="24" customFormat="1" ht="20.25" customHeight="1" thickBot="1">
      <c r="A7" s="10"/>
      <c r="B7" s="11" t="s">
        <v>8</v>
      </c>
      <c r="C7" s="12"/>
      <c r="D7" s="13"/>
      <c r="E7" s="14" t="s">
        <v>11</v>
      </c>
      <c r="F7" s="15"/>
      <c r="G7" s="16"/>
      <c r="H7" s="17"/>
      <c r="I7" s="18"/>
      <c r="J7" s="19"/>
      <c r="K7" s="20"/>
      <c r="L7" s="21"/>
      <c r="M7" s="22"/>
      <c r="N7" s="22"/>
      <c r="O7" s="23"/>
      <c r="P7" s="18"/>
      <c r="Q7" s="10"/>
      <c r="R7" s="19"/>
      <c r="S7" s="20"/>
      <c r="T7" s="21"/>
      <c r="U7" s="22"/>
      <c r="V7" s="22"/>
      <c r="W7" s="23"/>
      <c r="X7" s="18"/>
      <c r="Y7" s="10"/>
      <c r="Z7" s="19"/>
      <c r="AA7" s="20"/>
      <c r="AB7" s="21"/>
      <c r="AC7" s="22"/>
      <c r="AD7" s="22"/>
      <c r="AE7" s="23"/>
      <c r="AF7" s="18"/>
      <c r="AG7" s="10"/>
      <c r="AH7" s="19"/>
      <c r="AI7" s="20"/>
      <c r="AJ7" s="21"/>
      <c r="AK7" s="22"/>
      <c r="AL7" s="22"/>
      <c r="AM7" s="23"/>
      <c r="AN7" s="18"/>
      <c r="AO7" s="10"/>
      <c r="AP7" s="19"/>
      <c r="AQ7" s="20"/>
      <c r="AR7" s="21"/>
      <c r="AS7" s="22"/>
      <c r="AT7" s="22"/>
      <c r="AU7" s="23"/>
      <c r="AV7" s="18"/>
      <c r="AW7" s="10"/>
      <c r="AX7" s="19"/>
      <c r="AY7" s="20"/>
      <c r="AZ7" s="21"/>
      <c r="BA7" s="22"/>
      <c r="BB7" s="22"/>
      <c r="BC7" s="23"/>
      <c r="BD7" s="18"/>
      <c r="BE7" s="10"/>
      <c r="BF7" s="19"/>
      <c r="BG7" s="20"/>
      <c r="BH7" s="21"/>
      <c r="BI7" s="22"/>
      <c r="BJ7" s="22"/>
      <c r="BK7" s="23"/>
      <c r="BL7" s="18"/>
      <c r="BM7" s="10"/>
      <c r="BN7" s="19"/>
      <c r="BO7" s="20"/>
      <c r="BP7" s="21"/>
      <c r="BQ7" s="22"/>
      <c r="BR7" s="22"/>
      <c r="BS7" s="23"/>
      <c r="BT7" s="18"/>
      <c r="BU7" s="10"/>
      <c r="BV7" s="19"/>
      <c r="BW7" s="20"/>
      <c r="BX7" s="21"/>
      <c r="BY7" s="22"/>
      <c r="BZ7" s="22"/>
      <c r="CA7" s="23"/>
      <c r="CB7" s="18"/>
      <c r="CC7" s="10"/>
      <c r="CD7" s="19"/>
      <c r="CE7" s="20"/>
      <c r="CF7" s="21"/>
      <c r="CG7" s="22"/>
      <c r="CH7" s="22"/>
      <c r="CI7" s="23"/>
      <c r="CJ7" s="18"/>
      <c r="CK7" s="10"/>
      <c r="CL7" s="19"/>
      <c r="CM7" s="20"/>
      <c r="CN7" s="21"/>
      <c r="CO7" s="22"/>
      <c r="CP7" s="22"/>
      <c r="CQ7" s="23"/>
      <c r="CR7" s="18"/>
      <c r="CS7" s="10"/>
      <c r="CT7" s="19"/>
      <c r="CU7" s="20"/>
      <c r="CV7" s="21"/>
      <c r="CW7" s="22"/>
      <c r="CX7" s="22"/>
      <c r="CY7" s="23"/>
      <c r="CZ7" s="18"/>
      <c r="DA7" s="10"/>
      <c r="DB7" s="19"/>
      <c r="DC7" s="20"/>
      <c r="DD7" s="21"/>
      <c r="DE7" s="22"/>
      <c r="DF7" s="22"/>
      <c r="DG7" s="23"/>
      <c r="DH7" s="18"/>
      <c r="DI7" s="10"/>
      <c r="DJ7" s="19"/>
      <c r="DK7" s="20"/>
      <c r="DL7" s="21"/>
      <c r="DM7" s="22"/>
      <c r="DN7" s="22"/>
      <c r="DO7" s="23"/>
      <c r="DP7" s="18"/>
      <c r="DQ7" s="10"/>
      <c r="DR7" s="19"/>
      <c r="DS7" s="20"/>
      <c r="DT7" s="21"/>
      <c r="DU7" s="22"/>
      <c r="DV7" s="22"/>
      <c r="DW7" s="23"/>
      <c r="DX7" s="18"/>
      <c r="DY7" s="10"/>
      <c r="DZ7" s="19"/>
      <c r="EA7" s="20"/>
      <c r="EB7" s="21"/>
      <c r="EC7" s="22"/>
      <c r="ED7" s="22"/>
      <c r="EE7" s="23"/>
      <c r="EF7" s="18"/>
      <c r="EG7" s="10"/>
      <c r="EH7" s="19"/>
      <c r="EI7" s="20"/>
      <c r="EJ7" s="21"/>
      <c r="EK7" s="22"/>
      <c r="EL7" s="22"/>
      <c r="EM7" s="23"/>
      <c r="EN7" s="18"/>
      <c r="EO7" s="10"/>
      <c r="EP7" s="19"/>
      <c r="EQ7" s="20"/>
      <c r="ER7" s="21"/>
      <c r="ES7" s="22"/>
      <c r="ET7" s="22"/>
      <c r="EU7" s="23"/>
      <c r="EV7" s="18"/>
      <c r="EW7" s="10"/>
      <c r="EX7" s="19"/>
      <c r="EY7" s="20"/>
      <c r="EZ7" s="21"/>
      <c r="FA7" s="22"/>
      <c r="FB7" s="22"/>
      <c r="FC7" s="23"/>
      <c r="FD7" s="18"/>
      <c r="FE7" s="10"/>
      <c r="FF7" s="19"/>
      <c r="FG7" s="20"/>
      <c r="FH7" s="21"/>
      <c r="FI7" s="22"/>
      <c r="FJ7" s="22"/>
      <c r="FK7" s="23"/>
      <c r="FL7" s="18"/>
      <c r="FM7" s="10"/>
      <c r="FN7" s="19"/>
      <c r="FO7" s="20"/>
      <c r="FP7" s="21"/>
      <c r="FQ7" s="22"/>
      <c r="FR7" s="22"/>
      <c r="FS7" s="23"/>
      <c r="FT7" s="18"/>
      <c r="FU7" s="10"/>
      <c r="FV7" s="19"/>
      <c r="FW7" s="20"/>
      <c r="FX7" s="21"/>
      <c r="FY7" s="22"/>
      <c r="FZ7" s="22"/>
      <c r="GA7" s="23"/>
      <c r="GB7" s="18"/>
      <c r="GC7" s="10"/>
      <c r="GD7" s="19"/>
      <c r="GE7" s="20"/>
      <c r="GF7" s="21"/>
      <c r="GG7" s="22"/>
      <c r="GH7" s="22"/>
      <c r="GI7" s="23"/>
      <c r="GJ7" s="18"/>
      <c r="GK7" s="10"/>
      <c r="GL7" s="19"/>
      <c r="GM7" s="20"/>
      <c r="GN7" s="21"/>
      <c r="GO7" s="22"/>
      <c r="GP7" s="22"/>
      <c r="GQ7" s="23"/>
      <c r="GR7" s="18"/>
      <c r="GS7" s="10"/>
      <c r="GT7" s="19"/>
      <c r="GU7" s="20"/>
      <c r="GV7" s="21"/>
      <c r="GW7" s="22"/>
      <c r="GX7" s="22"/>
      <c r="GY7" s="23"/>
      <c r="GZ7" s="18"/>
      <c r="HA7" s="10"/>
      <c r="HB7" s="19"/>
      <c r="HC7" s="20"/>
      <c r="HD7" s="21"/>
      <c r="HE7" s="22"/>
      <c r="HF7" s="22"/>
      <c r="HG7" s="23"/>
      <c r="HH7" s="18"/>
      <c r="HI7" s="10"/>
      <c r="HJ7" s="19"/>
      <c r="HK7" s="20"/>
      <c r="HL7" s="21"/>
      <c r="HM7" s="22"/>
      <c r="HN7" s="22"/>
      <c r="HO7" s="23"/>
      <c r="HP7" s="18"/>
      <c r="HQ7" s="10"/>
      <c r="HR7" s="19"/>
      <c r="HS7" s="20"/>
      <c r="HT7" s="21"/>
      <c r="HU7" s="22"/>
      <c r="HV7" s="22"/>
      <c r="HW7" s="23"/>
      <c r="HX7" s="18"/>
      <c r="HY7" s="10"/>
      <c r="HZ7" s="19"/>
      <c r="IA7" s="20"/>
      <c r="IB7" s="21"/>
      <c r="IC7" s="22"/>
      <c r="ID7" s="22"/>
      <c r="IE7" s="23"/>
      <c r="IF7" s="18"/>
      <c r="IG7" s="10"/>
      <c r="IH7" s="19"/>
      <c r="II7" s="20"/>
      <c r="IJ7" s="21"/>
      <c r="IK7" s="22"/>
      <c r="IL7" s="22"/>
      <c r="IM7" s="23"/>
      <c r="IN7" s="18"/>
      <c r="IO7" s="10"/>
      <c r="IP7" s="19"/>
      <c r="IQ7" s="20"/>
      <c r="IR7" s="21"/>
      <c r="IS7" s="22"/>
      <c r="IT7" s="22"/>
      <c r="IU7" s="23"/>
      <c r="IV7" s="18"/>
    </row>
    <row r="8" spans="2:10" ht="19.5" customHeight="1">
      <c r="B8" s="26" t="s">
        <v>1</v>
      </c>
      <c r="C8" s="110">
        <v>24590</v>
      </c>
      <c r="D8" s="27"/>
      <c r="E8" s="100" t="s">
        <v>10</v>
      </c>
      <c r="F8" s="28"/>
      <c r="G8" s="27"/>
      <c r="H8" s="92">
        <f>SUM(F16:F36)</f>
        <v>88754.67441095889</v>
      </c>
      <c r="I8" s="29"/>
      <c r="J8" s="30"/>
    </row>
    <row r="9" spans="2:10" ht="19.5" customHeight="1" thickBot="1">
      <c r="B9" s="26" t="s">
        <v>2</v>
      </c>
      <c r="C9" s="111">
        <v>15452</v>
      </c>
      <c r="D9" s="27"/>
      <c r="E9" s="100" t="s">
        <v>9</v>
      </c>
      <c r="F9" s="28"/>
      <c r="G9" s="27"/>
      <c r="H9" s="149">
        <f>SUM(Capital+H8)</f>
        <v>113344.67441095889</v>
      </c>
      <c r="I9" s="32"/>
      <c r="J9" s="75"/>
    </row>
    <row r="10" spans="2:11" ht="19.5" customHeight="1">
      <c r="B10" s="26" t="s">
        <v>3</v>
      </c>
      <c r="C10" s="111">
        <f ca="1">TODAY()</f>
        <v>45274</v>
      </c>
      <c r="D10" s="77"/>
      <c r="E10" s="101" t="s">
        <v>16</v>
      </c>
      <c r="F10" s="27"/>
      <c r="G10" s="27"/>
      <c r="H10" s="102" t="s">
        <v>17</v>
      </c>
      <c r="I10" s="8"/>
      <c r="J10" s="8"/>
      <c r="K10" s="33"/>
    </row>
    <row r="11" spans="2:11" ht="9.75" customHeight="1">
      <c r="B11" s="26"/>
      <c r="C11" s="31"/>
      <c r="D11" s="77"/>
      <c r="E11" s="101"/>
      <c r="F11" s="27"/>
      <c r="G11" s="27"/>
      <c r="H11" s="102"/>
      <c r="I11" s="8"/>
      <c r="J11" s="8"/>
      <c r="K11" s="33"/>
    </row>
    <row r="12" spans="2:11" ht="13.5" customHeight="1">
      <c r="B12" s="26" t="s">
        <v>25</v>
      </c>
      <c r="C12" s="31"/>
      <c r="D12" s="77"/>
      <c r="E12" s="101"/>
      <c r="F12" s="27"/>
      <c r="G12" s="27"/>
      <c r="H12" s="102"/>
      <c r="I12" s="8"/>
      <c r="J12" s="8"/>
      <c r="K12" s="33"/>
    </row>
    <row r="13" spans="2:11" s="36" customFormat="1" ht="23.25" customHeight="1">
      <c r="B13" s="103" t="s">
        <v>26</v>
      </c>
      <c r="C13" s="104"/>
      <c r="D13" s="105"/>
      <c r="E13" s="106"/>
      <c r="F13" s="107" t="s">
        <v>18</v>
      </c>
      <c r="G13" s="107"/>
      <c r="H13" s="107"/>
      <c r="I13" s="108"/>
      <c r="J13" s="108"/>
      <c r="K13" s="35"/>
    </row>
    <row r="14" spans="2:9" s="36" customFormat="1" ht="20.25" customHeight="1" thickBot="1">
      <c r="B14" s="34" t="s">
        <v>15</v>
      </c>
      <c r="C14" s="34"/>
      <c r="D14" s="35"/>
      <c r="E14" s="35"/>
      <c r="F14" s="35"/>
      <c r="H14" s="34" t="s">
        <v>24</v>
      </c>
      <c r="I14" s="37"/>
    </row>
    <row r="15" spans="2:10" ht="19.5" customHeight="1" thickBot="1">
      <c r="B15" s="93" t="s">
        <v>12</v>
      </c>
      <c r="C15" s="94" t="s">
        <v>13</v>
      </c>
      <c r="D15" s="95" t="s">
        <v>14</v>
      </c>
      <c r="E15" s="94" t="s">
        <v>4</v>
      </c>
      <c r="F15" s="96" t="s">
        <v>5</v>
      </c>
      <c r="G15" s="38"/>
      <c r="H15" s="93" t="s">
        <v>6</v>
      </c>
      <c r="I15" s="94" t="s">
        <v>7</v>
      </c>
      <c r="J15" s="99" t="s">
        <v>4</v>
      </c>
    </row>
    <row r="16" spans="2:10" ht="19.5" customHeight="1">
      <c r="B16" s="120">
        <f>IF(AND(PeriodBegin&gt;=H16,PeriodBegin&lt;=I16),PeriodBegin,IF(PeriodBegin&gt;I16,"",H16))</f>
        <v>15452</v>
      </c>
      <c r="C16" s="97">
        <f>IF(B16="","",IF(PeriodEnd&gt;I16,I16,IF(AND(PeriodBegin&gt;=H16,PeriodBegin&lt;=I16),PeriodEnd,"")))</f>
        <v>33222</v>
      </c>
      <c r="D16" s="40">
        <f>IF(C16="","",C16-B16+1)</f>
        <v>17771</v>
      </c>
      <c r="E16" s="41">
        <f>IF(D16="","",5%)</f>
        <v>0.05</v>
      </c>
      <c r="F16" s="42">
        <f aca="true" t="shared" si="0" ref="F16:F30">IF(D16="","",(Capital*J16/100*D16)/365)</f>
        <v>59861.49178082192</v>
      </c>
      <c r="G16" s="43"/>
      <c r="H16" s="97">
        <v>15452</v>
      </c>
      <c r="I16" s="39">
        <v>33222</v>
      </c>
      <c r="J16" s="98">
        <v>5</v>
      </c>
    </row>
    <row r="17" spans="2:10" ht="19.5" customHeight="1">
      <c r="B17" s="121">
        <f>IF(PeriodEnd&lt;I16,"",IF(AND(PeriodBegin&gt;=H17,PeriodBegin&lt;=I17),PeriodBegin,IF(PeriodBegin&gt;I17,"",H17)))</f>
        <v>33223</v>
      </c>
      <c r="C17" s="48">
        <f aca="true" t="shared" si="1" ref="C17:C30">IF(B17="","",IF(PeriodEnd&gt;I17,I17,IF(AND(PeriodBegin&gt;=H17,PeriodBegin&lt;=I17),PeriodEnd,PeriodEnd)))</f>
        <v>35430</v>
      </c>
      <c r="D17" s="45">
        <f aca="true" t="shared" si="2" ref="D17:D27">IF(C17="","",C17-B17+1)</f>
        <v>2208</v>
      </c>
      <c r="E17" s="46">
        <f>IF(D17="","",10%)</f>
        <v>0.1</v>
      </c>
      <c r="F17" s="47">
        <f t="shared" si="0"/>
        <v>14875.265753424657</v>
      </c>
      <c r="G17" s="43"/>
      <c r="H17" s="48">
        <f>I16+1</f>
        <v>33223</v>
      </c>
      <c r="I17" s="44">
        <v>35430</v>
      </c>
      <c r="J17" s="49">
        <v>10</v>
      </c>
    </row>
    <row r="18" spans="2:10" ht="19.5" customHeight="1">
      <c r="B18" s="122">
        <f aca="true" t="shared" si="3" ref="B18:B24">IF(PeriodEnd&lt;I17,"",IF(AND(PeriodBegin&gt;=H18,PeriodBegin&lt;=I18),PeriodBegin,IF(PeriodBegin&gt;I18,"",H18)))</f>
        <v>35431</v>
      </c>
      <c r="C18" s="54">
        <f t="shared" si="1"/>
        <v>36160</v>
      </c>
      <c r="D18" s="51">
        <f t="shared" si="2"/>
        <v>730</v>
      </c>
      <c r="E18" s="52">
        <f>IF(D18="","",5%)</f>
        <v>0.05</v>
      </c>
      <c r="F18" s="53">
        <f t="shared" si="0"/>
        <v>2459</v>
      </c>
      <c r="G18" s="43"/>
      <c r="H18" s="54">
        <f>I17+1</f>
        <v>35431</v>
      </c>
      <c r="I18" s="50">
        <v>36160</v>
      </c>
      <c r="J18" s="55">
        <v>5</v>
      </c>
    </row>
    <row r="19" spans="2:10" ht="19.5" customHeight="1">
      <c r="B19" s="121">
        <f t="shared" si="3"/>
        <v>36161</v>
      </c>
      <c r="C19" s="48">
        <f t="shared" si="1"/>
        <v>36891</v>
      </c>
      <c r="D19" s="45">
        <f t="shared" si="2"/>
        <v>731</v>
      </c>
      <c r="E19" s="46">
        <f>IF(D19="","",2.5%)</f>
        <v>0.025</v>
      </c>
      <c r="F19" s="47">
        <f t="shared" si="0"/>
        <v>1231.1842465753425</v>
      </c>
      <c r="G19" s="43"/>
      <c r="H19" s="48">
        <f aca="true" t="shared" si="4" ref="H19:H27">I18+1</f>
        <v>36161</v>
      </c>
      <c r="I19" s="44">
        <v>36891</v>
      </c>
      <c r="J19" s="49">
        <v>2.5</v>
      </c>
    </row>
    <row r="20" spans="2:10" ht="19.5" customHeight="1">
      <c r="B20" s="122">
        <f t="shared" si="3"/>
        <v>36892</v>
      </c>
      <c r="C20" s="54">
        <f t="shared" si="1"/>
        <v>37256</v>
      </c>
      <c r="D20" s="51">
        <f t="shared" si="2"/>
        <v>365</v>
      </c>
      <c r="E20" s="52">
        <f>IF(D20="","",3.5%)</f>
        <v>0.035</v>
      </c>
      <c r="F20" s="53">
        <f t="shared" si="0"/>
        <v>860.65</v>
      </c>
      <c r="G20" s="43"/>
      <c r="H20" s="54">
        <f t="shared" si="4"/>
        <v>36892</v>
      </c>
      <c r="I20" s="50">
        <v>37256</v>
      </c>
      <c r="J20" s="55">
        <v>3.5</v>
      </c>
    </row>
    <row r="21" spans="2:10" ht="19.5" customHeight="1">
      <c r="B21" s="121">
        <f t="shared" si="3"/>
        <v>37257</v>
      </c>
      <c r="C21" s="48">
        <f t="shared" si="1"/>
        <v>37986</v>
      </c>
      <c r="D21" s="45">
        <f t="shared" si="2"/>
        <v>730</v>
      </c>
      <c r="E21" s="46">
        <f>IF(D21="","",3%)</f>
        <v>0.03</v>
      </c>
      <c r="F21" s="47">
        <f t="shared" si="0"/>
        <v>1475.4</v>
      </c>
      <c r="G21" s="43"/>
      <c r="H21" s="48">
        <f>I20+1</f>
        <v>37257</v>
      </c>
      <c r="I21" s="44">
        <v>37986</v>
      </c>
      <c r="J21" s="49">
        <v>3</v>
      </c>
    </row>
    <row r="22" spans="2:10" ht="19.5" customHeight="1">
      <c r="B22" s="122">
        <f t="shared" si="3"/>
        <v>37987</v>
      </c>
      <c r="C22" s="54">
        <f t="shared" si="1"/>
        <v>39447</v>
      </c>
      <c r="D22" s="51">
        <f t="shared" si="2"/>
        <v>1461</v>
      </c>
      <c r="E22" s="52">
        <f>IF(D22="","",2.5%)</f>
        <v>0.025</v>
      </c>
      <c r="F22" s="53">
        <f t="shared" si="0"/>
        <v>2460.6842465753425</v>
      </c>
      <c r="G22" s="43"/>
      <c r="H22" s="54">
        <f>I21+1</f>
        <v>37987</v>
      </c>
      <c r="I22" s="50">
        <v>39447</v>
      </c>
      <c r="J22" s="55">
        <v>2.5</v>
      </c>
    </row>
    <row r="23" spans="2:10" ht="19.5" customHeight="1">
      <c r="B23" s="121">
        <f t="shared" si="3"/>
        <v>39448</v>
      </c>
      <c r="C23" s="48">
        <f t="shared" si="1"/>
        <v>40178</v>
      </c>
      <c r="D23" s="45">
        <f t="shared" si="2"/>
        <v>731</v>
      </c>
      <c r="E23" s="46">
        <f>IF(D23="","",3%)</f>
        <v>0.03</v>
      </c>
      <c r="F23" s="47">
        <f t="shared" si="0"/>
        <v>1477.4210958904112</v>
      </c>
      <c r="G23" s="43"/>
      <c r="H23" s="48">
        <f t="shared" si="4"/>
        <v>39448</v>
      </c>
      <c r="I23" s="44">
        <v>40178</v>
      </c>
      <c r="J23" s="49">
        <v>3</v>
      </c>
    </row>
    <row r="24" spans="2:10" ht="19.5" customHeight="1">
      <c r="B24" s="122">
        <f t="shared" si="3"/>
        <v>40179</v>
      </c>
      <c r="C24" s="54">
        <f t="shared" si="1"/>
        <v>40543</v>
      </c>
      <c r="D24" s="51">
        <f t="shared" si="2"/>
        <v>365</v>
      </c>
      <c r="E24" s="52">
        <f>IF(D24="","",1%)</f>
        <v>0.01</v>
      </c>
      <c r="F24" s="53">
        <f t="shared" si="0"/>
        <v>245.9</v>
      </c>
      <c r="G24" s="43"/>
      <c r="H24" s="54">
        <f>I23+1</f>
        <v>40179</v>
      </c>
      <c r="I24" s="50">
        <v>40543</v>
      </c>
      <c r="J24" s="55">
        <v>1</v>
      </c>
    </row>
    <row r="25" spans="2:10" ht="19.5" customHeight="1">
      <c r="B25" s="121">
        <f aca="true" t="shared" si="5" ref="B25:B30">IF(PeriodEnd&lt;I24,"",IF(AND(PeriodBegin&gt;=H25,PeriodBegin&lt;=I25),PeriodBegin,IF(PeriodBegin&gt;I25,"",H25)))</f>
        <v>40544</v>
      </c>
      <c r="C25" s="48">
        <f t="shared" si="1"/>
        <v>40908</v>
      </c>
      <c r="D25" s="45">
        <f t="shared" si="2"/>
        <v>365</v>
      </c>
      <c r="E25" s="46">
        <f>IF(D25="","",1.5%)</f>
        <v>0.015</v>
      </c>
      <c r="F25" s="47">
        <f t="shared" si="0"/>
        <v>368.85</v>
      </c>
      <c r="G25" s="43"/>
      <c r="H25" s="48">
        <f t="shared" si="4"/>
        <v>40544</v>
      </c>
      <c r="I25" s="44">
        <v>40908</v>
      </c>
      <c r="J25" s="49">
        <v>1.5</v>
      </c>
    </row>
    <row r="26" spans="2:10" ht="19.5" customHeight="1">
      <c r="B26" s="122">
        <f t="shared" si="5"/>
        <v>40909</v>
      </c>
      <c r="C26" s="54">
        <f t="shared" si="1"/>
        <v>41639</v>
      </c>
      <c r="D26" s="51">
        <f t="shared" si="2"/>
        <v>731</v>
      </c>
      <c r="E26" s="52">
        <f>IF(D26="","",2.5%)</f>
        <v>0.025</v>
      </c>
      <c r="F26" s="53">
        <f t="shared" si="0"/>
        <v>1231.1842465753425</v>
      </c>
      <c r="G26" s="43"/>
      <c r="H26" s="54">
        <f>I25+1</f>
        <v>40909</v>
      </c>
      <c r="I26" s="50">
        <v>41639</v>
      </c>
      <c r="J26" s="55">
        <v>2.5</v>
      </c>
    </row>
    <row r="27" spans="2:10" ht="19.5" customHeight="1">
      <c r="B27" s="121">
        <f t="shared" si="5"/>
        <v>41640</v>
      </c>
      <c r="C27" s="48">
        <f t="shared" si="1"/>
        <v>42004</v>
      </c>
      <c r="D27" s="45">
        <f t="shared" si="2"/>
        <v>365</v>
      </c>
      <c r="E27" s="46">
        <f>IF(D27="","",1%)</f>
        <v>0.01</v>
      </c>
      <c r="F27" s="47">
        <f t="shared" si="0"/>
        <v>245.9</v>
      </c>
      <c r="G27" s="43"/>
      <c r="H27" s="48">
        <f t="shared" si="4"/>
        <v>41640</v>
      </c>
      <c r="I27" s="44">
        <v>42004</v>
      </c>
      <c r="J27" s="49">
        <v>1</v>
      </c>
    </row>
    <row r="28" spans="2:10" ht="19.5" customHeight="1">
      <c r="B28" s="122">
        <f t="shared" si="5"/>
        <v>42005</v>
      </c>
      <c r="C28" s="54">
        <f t="shared" si="1"/>
        <v>42369</v>
      </c>
      <c r="D28" s="51">
        <f aca="true" t="shared" si="6" ref="D28:D33">IF(C28="","",C28-B28+1)</f>
        <v>365</v>
      </c>
      <c r="E28" s="52">
        <f>IF(D28="","",0.5%)</f>
        <v>0.005</v>
      </c>
      <c r="F28" s="53">
        <f t="shared" si="0"/>
        <v>122.95</v>
      </c>
      <c r="G28" s="43"/>
      <c r="H28" s="54">
        <f aca="true" t="shared" si="7" ref="H28:H33">I27+1</f>
        <v>42005</v>
      </c>
      <c r="I28" s="50">
        <v>42369</v>
      </c>
      <c r="J28" s="55">
        <v>0.5</v>
      </c>
    </row>
    <row r="29" spans="2:10" ht="19.5" customHeight="1">
      <c r="B29" s="123">
        <f t="shared" si="5"/>
        <v>42370</v>
      </c>
      <c r="C29" s="118">
        <f t="shared" si="1"/>
        <v>42735</v>
      </c>
      <c r="D29" s="109">
        <f t="shared" si="6"/>
        <v>366</v>
      </c>
      <c r="E29" s="56">
        <f>IF(D29="","",0.2%)</f>
        <v>0.002</v>
      </c>
      <c r="F29" s="57">
        <f t="shared" si="0"/>
        <v>49.3147397260274</v>
      </c>
      <c r="G29" s="58"/>
      <c r="H29" s="59">
        <f t="shared" si="7"/>
        <v>42370</v>
      </c>
      <c r="I29" s="60">
        <v>42735</v>
      </c>
      <c r="J29" s="61">
        <v>0.2</v>
      </c>
    </row>
    <row r="30" spans="2:10" ht="19.5" customHeight="1">
      <c r="B30" s="122">
        <f t="shared" si="5"/>
        <v>42736</v>
      </c>
      <c r="C30" s="54">
        <f t="shared" si="1"/>
        <v>43100</v>
      </c>
      <c r="D30" s="51">
        <f t="shared" si="6"/>
        <v>365</v>
      </c>
      <c r="E30" s="52">
        <f>IF(D30="","",0.1%)</f>
        <v>0.001</v>
      </c>
      <c r="F30" s="62">
        <f t="shared" si="0"/>
        <v>24.59</v>
      </c>
      <c r="G30" s="58"/>
      <c r="H30" s="63">
        <f t="shared" si="7"/>
        <v>42736</v>
      </c>
      <c r="I30" s="64">
        <v>43100</v>
      </c>
      <c r="J30" s="65">
        <v>0.1</v>
      </c>
    </row>
    <row r="31" spans="2:10" ht="19.5" customHeight="1">
      <c r="B31" s="124">
        <f>IF(PeriodEnd&lt;I30,"",IF(AND(PeriodBegin&gt;=H31,PeriodBegin&lt;=I31),PeriodBegin,IF(PeriodBegin&gt;I31,"",H31)))</f>
        <v>43101</v>
      </c>
      <c r="C31" s="119">
        <f>IF(B31="","",IF(PeriodEnd&gt;I31,I31,IF(AND(PeriodBegin&gt;=H31,PeriodBegin&lt;=I31),PeriodEnd,PeriodEnd)))</f>
        <v>43465</v>
      </c>
      <c r="D31" s="113">
        <f t="shared" si="6"/>
        <v>365</v>
      </c>
      <c r="E31" s="114">
        <f>IF(D31="","",0.3%)</f>
        <v>0.003</v>
      </c>
      <c r="F31" s="115">
        <f>IF(D31="","",(Capital*J31/100*D31)/365)</f>
        <v>73.77</v>
      </c>
      <c r="G31" s="9"/>
      <c r="H31" s="116">
        <f t="shared" si="7"/>
        <v>43101</v>
      </c>
      <c r="I31" s="112">
        <v>43465</v>
      </c>
      <c r="J31" s="117">
        <v>0.3</v>
      </c>
    </row>
    <row r="32" spans="2:10" ht="19.5" customHeight="1">
      <c r="B32" s="125">
        <f>IF(PeriodEnd&lt;I31,"",IF(AND(PeriodBegin&gt;=H32,PeriodBegin&lt;=I32),PeriodBegin,IF(PeriodBegin&gt;I32,"",H32)))</f>
        <v>43466</v>
      </c>
      <c r="C32" s="126">
        <f>IF(B32="","",IF(PeriodEnd&gt;I32,I32,IF(AND(PeriodBegin&gt;=H32,PeriodBegin&lt;=I32),PeriodEnd,PeriodEnd)))</f>
        <v>43830</v>
      </c>
      <c r="D32" s="127">
        <f t="shared" si="6"/>
        <v>365</v>
      </c>
      <c r="E32" s="128">
        <f>IF(D32="","",0.8%)</f>
        <v>0.008</v>
      </c>
      <c r="F32" s="129">
        <f>IF(D32="","",(Capital*J32/100*D32)/365)</f>
        <v>196.72</v>
      </c>
      <c r="H32" s="130">
        <f t="shared" si="7"/>
        <v>43466</v>
      </c>
      <c r="I32" s="131">
        <v>43830</v>
      </c>
      <c r="J32" s="132">
        <v>0.8</v>
      </c>
    </row>
    <row r="33" spans="1:10" ht="19.5" customHeight="1">
      <c r="A33" s="9"/>
      <c r="B33" s="136">
        <f>IF(PeriodEnd&lt;I32,"",IF(AND(PeriodBegin&gt;=H33,PeriodBegin&lt;=I33),PeriodBegin,IF(PeriodBegin&gt;I33,"",H33)))</f>
        <v>43831</v>
      </c>
      <c r="C33" s="137">
        <f>IF(B33="","",IF(PeriodEnd&gt;I33,I33,IF(AND(PeriodBegin&gt;=H33,PeriodBegin&lt;=I33),PeriodEnd,PeriodEnd)))</f>
        <v>44196</v>
      </c>
      <c r="D33" s="138">
        <f t="shared" si="6"/>
        <v>366</v>
      </c>
      <c r="E33" s="139">
        <f>IF(D33="","",0.05%)</f>
        <v>0.0005</v>
      </c>
      <c r="F33" s="140">
        <f>IF(D33="","",(Capital*J33/100*D33)/365)</f>
        <v>12.32868493150685</v>
      </c>
      <c r="G33" s="8"/>
      <c r="H33" s="133">
        <f t="shared" si="7"/>
        <v>43831</v>
      </c>
      <c r="I33" s="134">
        <v>44196</v>
      </c>
      <c r="J33" s="135">
        <v>0.05</v>
      </c>
    </row>
    <row r="34" spans="2:11" ht="19.5" customHeight="1">
      <c r="B34" s="130">
        <f>IF(PeriodEnd&lt;I33,"",IF(AND(PeriodBegin&gt;=H34,PeriodBegin&lt;=I34),PeriodBegin,IF(PeriodBegin&gt;I34,"",H34)))</f>
        <v>44197</v>
      </c>
      <c r="C34" s="126">
        <f>IF(B34="","",IF(PeriodEnd&gt;I34,I34,IF(AND(PeriodBegin&gt;=H34,PeriodBegin&lt;=I34),PeriodEnd,PeriodEnd)))</f>
        <v>44561</v>
      </c>
      <c r="D34" s="148">
        <f>IF(C34="","",C34-B34+1)</f>
        <v>365</v>
      </c>
      <c r="E34" s="142">
        <f>IF(D34="","",0.01%)</f>
        <v>0.0001</v>
      </c>
      <c r="F34" s="143">
        <f>IF(D34="","",(Capital*J34/100*D34)/365)</f>
        <v>2.459</v>
      </c>
      <c r="H34" s="130">
        <f>I33+1</f>
        <v>44197</v>
      </c>
      <c r="I34" s="141">
        <v>44561</v>
      </c>
      <c r="J34" s="154">
        <v>0.01</v>
      </c>
      <c r="K34" s="9"/>
    </row>
    <row r="35" spans="2:10" ht="19.5" customHeight="1">
      <c r="B35" s="136">
        <f>IF(PeriodEnd&lt;I34,"",IF(AND(PeriodBegin&gt;=H35,PeriodBegin&lt;=I35),PeriodBegin,IF(PeriodBegin&gt;I35,"",H35)))</f>
        <v>44562</v>
      </c>
      <c r="C35" s="144">
        <f>IF(B35="","",IF(PeriodEnd&gt;I35,I35,IF(AND(PeriodBegin&gt;=H35,PeriodBegin&lt;=I35),PeriodEnd,PeriodEnd)))</f>
        <v>44926</v>
      </c>
      <c r="D35" s="145">
        <f>IF(C35="","",C35-B35+1)</f>
        <v>365</v>
      </c>
      <c r="E35" s="146">
        <f>IF(D35="","",1.25%)</f>
        <v>0.0125</v>
      </c>
      <c r="F35" s="147">
        <f>IF(D35="","",(Capital*J35/100*D35)/365)</f>
        <v>307.375</v>
      </c>
      <c r="H35" s="136">
        <f>I34+1</f>
        <v>44562</v>
      </c>
      <c r="I35" s="144">
        <v>44926</v>
      </c>
      <c r="J35" s="155">
        <v>1.25</v>
      </c>
    </row>
    <row r="36" spans="2:10" ht="19.5" customHeight="1">
      <c r="B36" s="130">
        <f>IF(PeriodEnd&lt;I35,"",IF(AND(PeriodBegin&gt;=H36,PeriodBegin&lt;=I36),PeriodBegin,IF(PeriodBegin&gt;I36,"",H36)))</f>
        <v>44927</v>
      </c>
      <c r="C36" s="131">
        <f>IF(B36="","",IF(PeriodEnd&gt;I36,I36,IF(AND(PeriodBegin&gt;=H36,PeriodBegin&lt;=I36),PeriodEnd,PeriodEnd)))</f>
        <v>45274</v>
      </c>
      <c r="D36" s="150">
        <f>IF(C36="","",C36-B36+1)</f>
        <v>348</v>
      </c>
      <c r="E36" s="151">
        <f>IF(D36="","",5%)</f>
        <v>0.05</v>
      </c>
      <c r="F36" s="152">
        <f>IF(D36="","",(Capital*J36/100*D36)/365)</f>
        <v>1172.2356164383561</v>
      </c>
      <c r="H36" s="130">
        <f>I35+1</f>
        <v>44927</v>
      </c>
      <c r="I36" s="131">
        <v>45291</v>
      </c>
      <c r="J36" s="153">
        <v>5</v>
      </c>
    </row>
    <row r="37" spans="2:10" ht="19.5" customHeight="1" thickBot="1">
      <c r="B37" s="156">
        <f>IF(PeriodEnd&lt;I36,"",IF(AND(PeriodBegin&gt;=H37,PeriodBegin&lt;=I37),PeriodBegin,IF(PeriodBegin&gt;I37,"",H37)))</f>
      </c>
      <c r="C37" s="157">
        <f>IF(B37="","",IF(PeriodEnd&gt;I37,I37,IF(AND(PeriodBegin&gt;=H37,PeriodBegin&lt;=I37),PeriodEnd,PeriodEnd)))</f>
      </c>
      <c r="D37" s="159">
        <f>IF(C37="","",C37-B37+1)</f>
      </c>
      <c r="E37" s="158">
        <f>IF(D37="","",2.5%)</f>
      </c>
      <c r="F37" s="160">
        <f>IF(D37="","",(Capital*J37/100*D37)/365)</f>
      </c>
      <c r="H37" s="156">
        <f>I36+1</f>
        <v>45292</v>
      </c>
      <c r="I37" s="157">
        <v>45657</v>
      </c>
      <c r="J37" s="160">
        <v>2.5</v>
      </c>
    </row>
    <row r="39" spans="15:19" ht="12.75">
      <c r="O39" s="9"/>
      <c r="P39" s="9"/>
      <c r="Q39" s="9"/>
      <c r="R39" s="9"/>
      <c r="S39" s="9"/>
    </row>
    <row r="40" spans="15:20" ht="12.75">
      <c r="O40" s="66"/>
      <c r="P40" s="9"/>
      <c r="Q40" s="9"/>
      <c r="R40" s="9"/>
      <c r="S40" s="9"/>
      <c r="T40" s="9"/>
    </row>
    <row r="41" spans="8:20" ht="12.75">
      <c r="H41" s="9"/>
      <c r="O41" s="66"/>
      <c r="P41" s="9"/>
      <c r="Q41" s="9"/>
      <c r="R41" s="9"/>
      <c r="S41" s="9"/>
      <c r="T41" s="9"/>
    </row>
    <row r="42" spans="8:20" ht="12.75">
      <c r="H42" s="66"/>
      <c r="O42" s="66"/>
      <c r="P42" s="9"/>
      <c r="Q42" s="9"/>
      <c r="R42" s="9"/>
      <c r="S42" s="9"/>
      <c r="T42" s="9"/>
    </row>
    <row r="43" spans="8:20" ht="12.75">
      <c r="H43" s="66"/>
      <c r="O43" s="66"/>
      <c r="P43" s="9"/>
      <c r="Q43" s="9"/>
      <c r="R43" s="9"/>
      <c r="S43" s="9"/>
      <c r="T43" s="9"/>
    </row>
    <row r="44" spans="8:20" ht="12.75">
      <c r="H44" s="66"/>
      <c r="O44" s="66"/>
      <c r="P44" s="9"/>
      <c r="Q44" s="9"/>
      <c r="R44" s="9"/>
      <c r="S44" s="9"/>
      <c r="T44" s="9"/>
    </row>
    <row r="45" spans="8:20" ht="12.75">
      <c r="H45" s="66"/>
      <c r="O45" s="66"/>
      <c r="P45" s="9"/>
      <c r="Q45" s="9"/>
      <c r="R45" s="9"/>
      <c r="S45" s="9"/>
      <c r="T45" s="9"/>
    </row>
    <row r="46" spans="8:20" ht="12.75">
      <c r="H46" s="66"/>
      <c r="O46" s="66"/>
      <c r="P46" s="9"/>
      <c r="Q46" s="9"/>
      <c r="R46" s="9"/>
      <c r="S46" s="9"/>
      <c r="T46" s="9"/>
    </row>
    <row r="47" spans="8:20" ht="12.75">
      <c r="H47" s="66"/>
      <c r="O47" s="66"/>
      <c r="P47" s="9"/>
      <c r="Q47" s="9"/>
      <c r="R47" s="9"/>
      <c r="S47" s="9"/>
      <c r="T47" s="9"/>
    </row>
    <row r="48" spans="8:20" ht="12.75">
      <c r="H48" s="66"/>
      <c r="O48" s="66"/>
      <c r="P48" s="9"/>
      <c r="Q48" s="9"/>
      <c r="R48" s="9"/>
      <c r="S48" s="9"/>
      <c r="T48" s="9"/>
    </row>
    <row r="49" spans="1:20" ht="12.75">
      <c r="A49" s="67"/>
      <c r="B49" s="67"/>
      <c r="C49" s="67"/>
      <c r="D49" s="67"/>
      <c r="E49" s="67"/>
      <c r="F49" s="67"/>
      <c r="H49" s="66"/>
      <c r="O49" s="66"/>
      <c r="P49" s="9"/>
      <c r="Q49" s="9"/>
      <c r="R49" s="9"/>
      <c r="S49" s="9"/>
      <c r="T49" s="9"/>
    </row>
    <row r="50" spans="8:20" ht="12.75">
      <c r="H50" s="66"/>
      <c r="O50" s="66"/>
      <c r="P50" s="9"/>
      <c r="Q50" s="9"/>
      <c r="R50" s="9"/>
      <c r="S50" s="9"/>
      <c r="T50" s="9"/>
    </row>
    <row r="51" spans="8:20" ht="12.75">
      <c r="H51" s="66"/>
      <c r="O51" s="66"/>
      <c r="P51" s="9"/>
      <c r="Q51" s="9"/>
      <c r="R51" s="9"/>
      <c r="S51" s="9"/>
      <c r="T51" s="9"/>
    </row>
    <row r="52" spans="8:20" ht="12.75">
      <c r="H52" s="66"/>
      <c r="O52" s="66"/>
      <c r="P52" s="9"/>
      <c r="Q52" s="9"/>
      <c r="R52" s="9"/>
      <c r="S52" s="9"/>
      <c r="T52" s="9"/>
    </row>
    <row r="53" spans="8:15" ht="12.75">
      <c r="H53" s="66"/>
      <c r="L53" s="9"/>
      <c r="M53" s="9"/>
      <c r="N53" s="9"/>
      <c r="O53" s="9"/>
    </row>
    <row r="54" spans="7:8" ht="12.75">
      <c r="G54" s="66"/>
      <c r="H54" s="66"/>
    </row>
    <row r="55" spans="7:8" ht="12.75">
      <c r="G55" s="66"/>
      <c r="H55" s="66"/>
    </row>
    <row r="56" spans="7:8" ht="12.75">
      <c r="G56" s="66"/>
      <c r="H56" s="66"/>
    </row>
    <row r="57" spans="7:8" ht="12.75">
      <c r="G57" s="66"/>
      <c r="H57" s="66"/>
    </row>
    <row r="58" spans="7:8" ht="12.75">
      <c r="G58" s="66"/>
      <c r="H58" s="66"/>
    </row>
  </sheetData>
  <sheetProtection password="8CB3" sheet="1" formatCells="0" formatColumns="0" formatRows="0" insertColumns="0" insertRows="0" insertHyperlinks="0" deleteColumns="0" deleteRows="0" sort="0" autoFilter="0" pivotTables="0"/>
  <protectedRanges>
    <protectedRange sqref="C10:C13" name="Intervallo3"/>
    <protectedRange sqref="C8" name="Intervallo1"/>
    <protectedRange sqref="C9" name="Intervallo2"/>
  </protectedRanges>
  <conditionalFormatting sqref="D30 F30 A49:F49 D16:F28">
    <cfRule type="cellIs" priority="1" dxfId="1" operator="equal" stopIfTrue="1">
      <formula>TRUE</formula>
    </cfRule>
  </conditionalFormatting>
  <dataValidations count="1">
    <dataValidation type="date" operator="greaterThanOrEqual" allowBlank="1" showInputMessage="1" showErrorMessage="1" error="La data non può essere precedente al 21/4/1942" sqref="IS23">
      <formula1>15452</formula1>
    </dataValidation>
  </dataValidations>
  <hyperlinks>
    <hyperlink ref="H10:J10" r:id="rId1" tooltip="calcolo interessi legali on line + altre info" display="calcolo interessi legali on line + altre info"/>
    <hyperlink ref="F13:I13" r:id="rId2" tooltip="aggiorna foglio di calcolo interessi legali excel alla versione successiva" display="aggiorna foglio di calcolo interessi legali excel"/>
    <hyperlink ref="E2:J2" r:id="rId3" tooltip="Calcolo di tutti gli interessi passivi di un finanziamento a scalare" display="Calcolo di tutti gli interessi passivi di un finanziamento a scalare"/>
    <hyperlink ref="E4:J4" r:id="rId4" tooltip="Calcolo degli interessi di PreAmmortamento tecnico alla francese" display="Calcolo degli interessi di PreAmmortamento tecnico alla francese"/>
    <hyperlink ref="E3:J3" r:id="rId5" tooltip="Calcolo capitalizzazione interessi semplice e composta + file excel " display="Calcolo capitalizzazione interessi semplice e composta + file excel "/>
  </hyperlinks>
  <printOptions/>
  <pageMargins left="0.7" right="0.7" top="0.75" bottom="0.75" header="0.3" footer="0.3"/>
  <pageSetup orientation="portrait" paperSize="9"/>
  <ignoredErrors>
    <ignoredError sqref="E22 E17" formula="1"/>
  </ignoredErrors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>www.calcolaonline.com</Manager>
  <Company>CalcolaOnline.com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Calcolo interessi legali excel 2024</dc:title>
  <dc:subject>calcolo interessi legali excel 2024</dc:subject>
  <dc:creator>calcolaonline.com</dc:creator>
  <cp:keywords>calcolo; interessi; legali; excel; xls; 2024</cp:keywords>
  <dc:description>Calcolo interessi legali excel 2024 by Calcolaonline.com</dc:description>
  <cp:lastModifiedBy>Rodolfo</cp:lastModifiedBy>
  <dcterms:created xsi:type="dcterms:W3CDTF">2018-09-25T07:45:57Z</dcterms:created>
  <dcterms:modified xsi:type="dcterms:W3CDTF">2023-12-14T12:48:38Z</dcterms:modified>
  <cp:category>calcolo interessi legali excel 2024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lcolo interessi legali excel">
    <vt:lpwstr>calcolo interessi legali xls</vt:lpwstr>
  </property>
</Properties>
</file>