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0" activeTab="0"/>
  </bookViews>
  <sheets>
    <sheet name="Calcolo TFR 2018 excel gratis " sheetId="1" r:id="rId1"/>
  </sheets>
  <definedNames>
    <definedName name="_xlnm.Print_Area" localSheetId="0">'Calcolo TFR 2018 excel gratis '!$A$1:$I$28</definedName>
    <definedName name="Crescita_stipendio_annua_ipotizzata">'Calcolo TFR 2018 excel gratis '!$D$14</definedName>
    <definedName name="I">'Calcolo TFR 2018 excel gratis '!$H$30</definedName>
    <definedName name="Importo_TFR_al_31.12.2002">'Calcolo TFR 2018 excel gratis '!$D$8</definedName>
    <definedName name="Imposta_sostitutiva">'Calcolo TFR 2018 excel gratis '!$H$32</definedName>
    <definedName name="K">'Calcolo TFR 2018 excel gratis '!$H$29</definedName>
    <definedName name="Retribuzione_LORDA_annua_2003">'Calcolo TFR 2018 excel gratis '!$D$18</definedName>
    <definedName name="Retribuzione_LORDA_annua_2004">'Calcolo TFR 2018 excel gratis '!$D$22</definedName>
    <definedName name="Retribuzione_LORDA_annua_2005">'Calcolo TFR 2018 excel gratis '!$D$23</definedName>
    <definedName name="Retribuzione_LORDA_annua_2006">'Calcolo TFR 2018 excel gratis '!$D$24</definedName>
    <definedName name="Retribuzione_LORDA_annua_2007">'Calcolo TFR 2018 excel gratis '!$D$25</definedName>
    <definedName name="Retribuzione_LORDA_annua_2008">'Calcolo TFR 2018 excel gratis '!$D$26</definedName>
    <definedName name="RIVALUTAZIONE">'Calcolo TFR 2018 excel gratis '!$H$31</definedName>
    <definedName name="Tasso_inflazione_annua_previsto">'Calcolo TFR 2018 excel gratis '!$D$11</definedName>
    <definedName name="TFR_2003">'Calcolo TFR 2018 excel gratis '!$H$10</definedName>
    <definedName name="TFR_2004">'Calcolo TFR 2018 excel gratis '!$H$11</definedName>
    <definedName name="TFR_2005">'Calcolo TFR 2018 excel gratis '!$H$12</definedName>
    <definedName name="TFR_2006">'Calcolo TFR 2018 excel gratis '!$H$13</definedName>
    <definedName name="TFR_2007">'Calcolo TFR 2018 excel gratis '!$H$14</definedName>
    <definedName name="TFR_2008">'Calcolo TFR 2018 excel gratis '!$H$15</definedName>
    <definedName name="TFR_FINE2003">'Calcolo TFR 2018 excel gratis '!$H$21</definedName>
    <definedName name="TFR_FINE2004">'Calcolo TFR 2018 excel gratis '!$H$22</definedName>
    <definedName name="TFR_FINE2005">'Calcolo TFR 2018 excel gratis '!$H$23</definedName>
    <definedName name="TFR_FINE2006">'Calcolo TFR 2018 excel gratis '!$H$24</definedName>
    <definedName name="TFR_FINE2007">'Calcolo TFR 2018 excel gratis '!$H$25</definedName>
    <definedName name="TFR_FINE2008">'Calcolo TFR 2018 excel gratis '!$H$26</definedName>
  </definedNames>
  <calcPr fullCalcOnLoad="1"/>
</workbook>
</file>

<file path=xl/sharedStrings.xml><?xml version="1.0" encoding="utf-8"?>
<sst xmlns="http://schemas.openxmlformats.org/spreadsheetml/2006/main" count="31" uniqueCount="30">
  <si>
    <t>TFR accumulato nell'anno:</t>
  </si>
  <si>
    <t>Tasso di inflazione annua previsto</t>
  </si>
  <si>
    <t>Crescita stipendio annua ipotizzata</t>
  </si>
  <si>
    <t>Retribuzione LORDA annua</t>
  </si>
  <si>
    <t>TFR complessivo spettante:</t>
  </si>
  <si>
    <t>K</t>
  </si>
  <si>
    <t>I</t>
  </si>
  <si>
    <t>R</t>
  </si>
  <si>
    <t>Ipotizzate un tasso di inflazione annua costante.</t>
  </si>
  <si>
    <t>Ipotizzate un tasso costante di incremento della retribuzione.</t>
  </si>
  <si>
    <t>al 31/12/2011</t>
  </si>
  <si>
    <t>al 31/12/2014</t>
  </si>
  <si>
    <t>al 31/12/2015</t>
  </si>
  <si>
    <t>al 31/12/2016</t>
  </si>
  <si>
    <t>al31/12/2013</t>
  </si>
  <si>
    <t>al 31/12/2012</t>
  </si>
  <si>
    <t>proiezione 2017</t>
  </si>
  <si>
    <t>proiezone 2018</t>
  </si>
  <si>
    <t>proiezone 2019</t>
  </si>
  <si>
    <t>proiezone 2020</t>
  </si>
  <si>
    <t>proiezone 2021</t>
  </si>
  <si>
    <t>Importo TFR al 31/12/2017</t>
  </si>
  <si>
    <t>Inserite l'ammontare del TFR come risulta dal modello CUD relativo all'anno 2017.</t>
  </si>
  <si>
    <t>Inserite la retribuzione annuale lorda del 2017</t>
  </si>
  <si>
    <t>Calcolo Tfr Ed. 2018 - Per sviluppare un calcolo del tfr personalizzato, inserire i propri valori personali nelle celle colorate in blu!</t>
  </si>
  <si>
    <t>Calcolo del trattamento di fine rapporto (tfr) con excel Edizione 2018</t>
  </si>
  <si>
    <t>Calcolo Cessione del Quinto e Doppio 5° Con Importo Massimo Erogabile</t>
  </si>
  <si>
    <t>Calcolo Busta Paga e Stipendio da Lordo a Netto + Foglio Excel</t>
  </si>
  <si>
    <t>Calcolo Piccolo Prestito NoiPa Inps 2024 + Info su Piccolo Prestito NoiPa</t>
  </si>
  <si>
    <t>NB: per il calcolo è stato considerato un tasso di crescita dello stipendio costante e corrispondente ad un ipotetico tasso di inflazione (nell'esempio l'1% annuo). La componente della rivalutazione del TFR relativa all'aumento del costo della vita è calcolata con riferimento al tasso di inflazione annuo predetto.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</si>
</sst>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  <numFmt numFmtId="165" formatCode="0.000"/>
  </numFmts>
  <fonts count="59">
    <font>
      <sz val="11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8"/>
      <color indexed="3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12"/>
      <name val="Arial"/>
      <family val="2"/>
    </font>
    <font>
      <sz val="8"/>
      <color indexed="8"/>
      <name val="Arial"/>
      <family val="2"/>
    </font>
    <font>
      <sz val="8"/>
      <color indexed="59"/>
      <name val="Arial"/>
      <family val="2"/>
    </font>
    <font>
      <b/>
      <sz val="11"/>
      <color indexed="12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b/>
      <u val="single"/>
      <sz val="11"/>
      <color theme="10"/>
      <name val="Arial"/>
      <family val="2"/>
    </font>
    <font>
      <sz val="8"/>
      <color theme="1" tint="0.04998999834060669"/>
      <name val="Arial"/>
      <family val="2"/>
    </font>
    <font>
      <sz val="8"/>
      <color theme="2" tint="-0.8999800086021423"/>
      <name val="Arial"/>
      <family val="2"/>
    </font>
    <font>
      <b/>
      <sz val="11"/>
      <color rgb="FF0000FF"/>
      <name val="Arial"/>
      <family val="2"/>
    </font>
    <font>
      <b/>
      <sz val="8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23"/>
      </right>
      <top style="thin">
        <color indexed="8"/>
      </top>
      <bottom style="thin">
        <color indexed="8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9"/>
      </left>
      <right style="medium">
        <color indexed="55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8"/>
      </bottom>
    </border>
    <border>
      <left>
        <color indexed="63"/>
      </left>
      <right style="medium">
        <color indexed="23"/>
      </right>
      <top style="medium">
        <color indexed="9"/>
      </top>
      <bottom style="thin">
        <color indexed="8"/>
      </bottom>
    </border>
    <border>
      <left>
        <color indexed="63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5" fillId="33" borderId="0" xfId="0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164" fontId="2" fillId="33" borderId="0" xfId="0" applyNumberFormat="1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65" fontId="6" fillId="33" borderId="0" xfId="0" applyNumberFormat="1" applyFont="1" applyFill="1" applyAlignment="1">
      <alignment horizontal="center" vertical="center"/>
    </xf>
    <xf numFmtId="165" fontId="6" fillId="33" borderId="0" xfId="0" applyNumberFormat="1" applyFont="1" applyFill="1" applyAlignment="1" applyProtection="1">
      <alignment horizontal="center" vertical="center"/>
      <protection hidden="1"/>
    </xf>
    <xf numFmtId="165" fontId="6" fillId="33" borderId="0" xfId="0" applyNumberFormat="1" applyFont="1" applyFill="1" applyAlignment="1">
      <alignment horizontal="center"/>
    </xf>
    <xf numFmtId="0" fontId="52" fillId="33" borderId="0" xfId="36" applyFont="1" applyFill="1" applyAlignment="1" applyProtection="1">
      <alignment horizontal="left" vertical="center"/>
      <protection/>
    </xf>
    <xf numFmtId="0" fontId="53" fillId="33" borderId="0" xfId="0" applyFont="1" applyFill="1" applyAlignment="1">
      <alignment horizontal="left" vertical="center"/>
    </xf>
    <xf numFmtId="0" fontId="38" fillId="33" borderId="0" xfId="36" applyFill="1" applyAlignment="1" applyProtection="1">
      <alignment horizontal="left" vertical="center"/>
      <protection/>
    </xf>
    <xf numFmtId="0" fontId="54" fillId="33" borderId="0" xfId="36" applyFont="1" applyFill="1" applyAlignment="1" applyProtection="1">
      <alignment/>
      <protection/>
    </xf>
    <xf numFmtId="0" fontId="55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0" fontId="3" fillId="34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>
      <alignment horizontal="center" vertical="center"/>
    </xf>
    <xf numFmtId="0" fontId="57" fillId="35" borderId="27" xfId="0" applyFont="1" applyFill="1" applyBorder="1" applyAlignment="1">
      <alignment horizontal="center" vertical="center"/>
    </xf>
    <xf numFmtId="0" fontId="57" fillId="35" borderId="28" xfId="0" applyFont="1" applyFill="1" applyBorder="1" applyAlignment="1">
      <alignment horizontal="center" vertical="center"/>
    </xf>
    <xf numFmtId="0" fontId="57" fillId="35" borderId="29" xfId="0" applyFont="1" applyFill="1" applyBorder="1" applyAlignment="1">
      <alignment horizontal="center" vertical="center"/>
    </xf>
    <xf numFmtId="164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vertical="center"/>
    </xf>
    <xf numFmtId="0" fontId="3" fillId="36" borderId="0" xfId="36" applyFont="1" applyFill="1" applyAlignment="1" applyProtection="1">
      <alignment horizontal="left" vertical="center"/>
      <protection/>
    </xf>
    <xf numFmtId="0" fontId="53" fillId="36" borderId="0" xfId="0" applyFont="1" applyFill="1" applyAlignment="1">
      <alignment horizontal="left" vertical="center"/>
    </xf>
    <xf numFmtId="0" fontId="54" fillId="33" borderId="0" xfId="36" applyFont="1" applyFill="1" applyAlignment="1" applyProtection="1">
      <alignment horizontal="left" vertical="center"/>
      <protection/>
    </xf>
    <xf numFmtId="0" fontId="58" fillId="33" borderId="0" xfId="0" applyFont="1" applyFill="1" applyBorder="1" applyAlignment="1">
      <alignment horizontal="justify" vertical="center" wrapText="1"/>
    </xf>
    <xf numFmtId="0" fontId="52" fillId="33" borderId="0" xfId="36" applyFont="1" applyFill="1" applyAlignment="1" applyProtection="1">
      <alignment horizontal="left"/>
      <protection/>
    </xf>
    <xf numFmtId="0" fontId="53" fillId="33" borderId="0" xfId="0" applyFont="1" applyFill="1" applyAlignment="1">
      <alignment horizontal="left"/>
    </xf>
    <xf numFmtId="0" fontId="38" fillId="33" borderId="0" xfId="36" applyFill="1" applyAlignment="1" applyProtection="1">
      <alignment horizontal="left"/>
      <protection/>
    </xf>
    <xf numFmtId="0" fontId="54" fillId="33" borderId="0" xfId="36" applyFont="1" applyFill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calcolaonline.com/calcolo-trattamento-fine-rapporto-tfr.htm" TargetMode="External" /><Relationship Id="rId3" Type="http://schemas.openxmlformats.org/officeDocument/2006/relationships/hyperlink" Target="https://www.calcolaonline.com/calcolo-trattamento-fine-rapporto-tfr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123825</xdr:rowOff>
    </xdr:from>
    <xdr:to>
      <xdr:col>4</xdr:col>
      <xdr:colOff>19050</xdr:colOff>
      <xdr:row>2</xdr:row>
      <xdr:rowOff>238125</xdr:rowOff>
    </xdr:to>
    <xdr:pic>
      <xdr:nvPicPr>
        <xdr:cNvPr id="1" name="Immagin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3790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lcolaonline.com/calcolo-cessione-quinto-stipendio.htm" TargetMode="External" /><Relationship Id="rId2" Type="http://schemas.openxmlformats.org/officeDocument/2006/relationships/hyperlink" Target="https://www.calcolaonline.com/calcolo-busta-paga.htm" TargetMode="External" /><Relationship Id="rId3" Type="http://schemas.openxmlformats.org/officeDocument/2006/relationships/hyperlink" Target="https://www.calcolaonline.com/prestitionline/calcolo-piccolo-prestito-inps-noipa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29" sqref="J29"/>
    </sheetView>
  </sheetViews>
  <sheetFormatPr defaultColWidth="9.00390625" defaultRowHeight="14.25"/>
  <cols>
    <col min="1" max="1" width="1.4921875" style="1" customWidth="1"/>
    <col min="2" max="2" width="28.625" style="1" customWidth="1"/>
    <col min="3" max="3" width="1.25" style="1" customWidth="1"/>
    <col min="4" max="4" width="19.625" style="2" customWidth="1"/>
    <col min="5" max="5" width="2.25390625" style="1" customWidth="1"/>
    <col min="6" max="6" width="28.625" style="1" customWidth="1"/>
    <col min="7" max="7" width="2.375" style="1" customWidth="1"/>
    <col min="8" max="8" width="34.125" style="1" customWidth="1"/>
    <col min="9" max="9" width="2.625" style="1" customWidth="1"/>
    <col min="10" max="16384" width="9.00390625" style="1" customWidth="1"/>
  </cols>
  <sheetData>
    <row r="1" spans="2:9" s="34" customFormat="1" ht="21.75" customHeight="1">
      <c r="B1" s="33"/>
      <c r="D1" s="35"/>
      <c r="F1" s="47" t="s">
        <v>25</v>
      </c>
      <c r="G1" s="48"/>
      <c r="H1" s="48"/>
      <c r="I1" s="48"/>
    </row>
    <row r="2" spans="2:9" s="52" customFormat="1" ht="21.75" customHeight="1">
      <c r="B2" s="51"/>
      <c r="D2" s="53"/>
      <c r="F2" s="54" t="s">
        <v>26</v>
      </c>
      <c r="G2" s="54"/>
      <c r="H2" s="54"/>
      <c r="I2" s="54"/>
    </row>
    <row r="3" spans="2:9" s="52" customFormat="1" ht="21.75" customHeight="1">
      <c r="B3" s="51"/>
      <c r="D3" s="53"/>
      <c r="F3" s="54" t="s">
        <v>27</v>
      </c>
      <c r="G3" s="54"/>
      <c r="H3" s="54"/>
      <c r="I3" s="54"/>
    </row>
    <row r="4" spans="2:9" s="34" customFormat="1" ht="29.25" customHeight="1" thickBot="1">
      <c r="B4" s="33"/>
      <c r="D4" s="35"/>
      <c r="F4" s="49" t="s">
        <v>28</v>
      </c>
      <c r="G4" s="49"/>
      <c r="H4" s="49"/>
      <c r="I4" s="49"/>
    </row>
    <row r="5" spans="2:8" ht="28.5" customHeight="1" thickBot="1">
      <c r="B5" s="42" t="s">
        <v>24</v>
      </c>
      <c r="C5" s="43"/>
      <c r="D5" s="43"/>
      <c r="E5" s="43"/>
      <c r="F5" s="43"/>
      <c r="G5" s="43"/>
      <c r="H5" s="44"/>
    </row>
    <row r="6" spans="2:8" ht="27.75" customHeight="1">
      <c r="B6" s="50" t="s">
        <v>29</v>
      </c>
      <c r="C6" s="50"/>
      <c r="D6" s="50"/>
      <c r="E6" s="50"/>
      <c r="F6" s="50"/>
      <c r="G6" s="50"/>
      <c r="H6" s="50"/>
    </row>
    <row r="7" ht="22.5" customHeight="1" thickBot="1">
      <c r="B7" s="36"/>
    </row>
    <row r="8" spans="2:8" ht="25.5" customHeight="1" thickBot="1">
      <c r="B8" s="38" t="s">
        <v>21</v>
      </c>
      <c r="C8" s="3"/>
      <c r="D8" s="45">
        <v>35000</v>
      </c>
      <c r="F8" s="4" t="s">
        <v>0</v>
      </c>
      <c r="G8" s="5"/>
      <c r="H8" s="6"/>
    </row>
    <row r="9" spans="2:8" s="7" customFormat="1" ht="18" customHeight="1" thickBot="1">
      <c r="B9" s="38"/>
      <c r="C9" s="3"/>
      <c r="D9" s="45"/>
      <c r="F9" s="8"/>
      <c r="G9" s="9"/>
      <c r="H9" s="10"/>
    </row>
    <row r="10" spans="2:8" s="7" customFormat="1" ht="18" customHeight="1">
      <c r="B10" s="46" t="s">
        <v>22</v>
      </c>
      <c r="C10" s="46"/>
      <c r="D10" s="46"/>
      <c r="F10" s="11">
        <v>2011</v>
      </c>
      <c r="G10" s="12"/>
      <c r="H10" s="13">
        <f>+Retribuzione_LORDA_annua_2003*K-(Retribuzione_LORDA_annua_2003*I)</f>
        <v>3453.7037037037044</v>
      </c>
    </row>
    <row r="11" spans="2:8" s="7" customFormat="1" ht="18" customHeight="1">
      <c r="B11" s="38" t="s">
        <v>1</v>
      </c>
      <c r="C11" s="3"/>
      <c r="D11" s="39">
        <v>0.01</v>
      </c>
      <c r="F11" s="14">
        <v>2012</v>
      </c>
      <c r="G11" s="15"/>
      <c r="H11" s="16">
        <f>+Retribuzione_LORDA_annua_2004*K-(Retribuzione_LORDA_annua_2004*I)</f>
        <v>3488.240740740742</v>
      </c>
    </row>
    <row r="12" spans="2:8" s="7" customFormat="1" ht="18" customHeight="1">
      <c r="B12" s="38"/>
      <c r="C12" s="3"/>
      <c r="D12" s="39"/>
      <c r="F12" s="14">
        <v>2013</v>
      </c>
      <c r="G12" s="15"/>
      <c r="H12" s="16">
        <f>+Retribuzione_LORDA_annua_2005*K-(Retribuzione_LORDA_annua_2005*I)</f>
        <v>3523.123148148149</v>
      </c>
    </row>
    <row r="13" spans="2:8" s="7" customFormat="1" ht="18" customHeight="1">
      <c r="B13" s="37" t="s">
        <v>8</v>
      </c>
      <c r="C13" s="37"/>
      <c r="D13" s="37"/>
      <c r="F13" s="14">
        <v>2014</v>
      </c>
      <c r="G13" s="15"/>
      <c r="H13" s="16">
        <f>+Retribuzione_LORDA_annua_2006*K-(Retribuzione_LORDA_annua_2006*I)</f>
        <v>3558.354379629631</v>
      </c>
    </row>
    <row r="14" spans="2:8" s="7" customFormat="1" ht="18" customHeight="1">
      <c r="B14" s="38" t="s">
        <v>2</v>
      </c>
      <c r="C14" s="3"/>
      <c r="D14" s="39">
        <v>0.01</v>
      </c>
      <c r="F14" s="14">
        <v>2015</v>
      </c>
      <c r="G14" s="15"/>
      <c r="H14" s="16">
        <f>+Retribuzione_LORDA_annua_2007*K-(Retribuzione_LORDA_annua_2007*I)</f>
        <v>3593.9379234259272</v>
      </c>
    </row>
    <row r="15" spans="2:8" ht="18" customHeight="1">
      <c r="B15" s="38"/>
      <c r="C15" s="3"/>
      <c r="D15" s="39"/>
      <c r="F15" s="14">
        <v>2016</v>
      </c>
      <c r="G15" s="15"/>
      <c r="H15" s="16">
        <f>+Retribuzione_LORDA_annua_2008*K-(Retribuzione_LORDA_annua_2008*I)</f>
        <v>3629.877302660186</v>
      </c>
    </row>
    <row r="16" spans="2:8" ht="9" customHeight="1">
      <c r="B16" s="37" t="s">
        <v>9</v>
      </c>
      <c r="C16" s="37"/>
      <c r="D16" s="37"/>
      <c r="F16" s="17"/>
      <c r="G16" s="18"/>
      <c r="H16" s="19"/>
    </row>
    <row r="17" spans="2:4" ht="9" customHeight="1">
      <c r="B17" s="37"/>
      <c r="C17" s="37"/>
      <c r="D17" s="37"/>
    </row>
    <row r="18" spans="2:6" ht="18" customHeight="1">
      <c r="B18" s="20" t="s">
        <v>3</v>
      </c>
      <c r="C18" s="3"/>
      <c r="D18" s="40">
        <v>50000</v>
      </c>
      <c r="F18" s="21"/>
    </row>
    <row r="19" spans="2:8" ht="18" customHeight="1">
      <c r="B19" s="22">
        <v>2017</v>
      </c>
      <c r="C19" s="3"/>
      <c r="D19" s="40"/>
      <c r="F19" s="4" t="s">
        <v>4</v>
      </c>
      <c r="G19" s="5"/>
      <c r="H19" s="23"/>
    </row>
    <row r="20" spans="2:8" s="7" customFormat="1" ht="18" customHeight="1">
      <c r="B20" s="41" t="s">
        <v>23</v>
      </c>
      <c r="C20" s="41"/>
      <c r="D20" s="41"/>
      <c r="F20" s="8"/>
      <c r="G20" s="24"/>
      <c r="H20" s="10"/>
    </row>
    <row r="21" spans="2:8" s="7" customFormat="1" ht="18" customHeight="1">
      <c r="B21" s="4" t="s">
        <v>3</v>
      </c>
      <c r="C21" s="5"/>
      <c r="D21" s="23"/>
      <c r="F21" s="11" t="s">
        <v>10</v>
      </c>
      <c r="G21" s="12"/>
      <c r="H21" s="13">
        <f>+Importo_TFR_al_31.12.2002+((Importo_TFR_al_31.12.2002*((RIVALUTAZIONE+(0.75*Tasso_inflazione_annua_previsto)))*(1-Imposta_sostitutiva)))+TFR_2003</f>
        <v>39154.57870370371</v>
      </c>
    </row>
    <row r="22" spans="2:8" s="7" customFormat="1" ht="18" customHeight="1">
      <c r="B22" s="25" t="s">
        <v>16</v>
      </c>
      <c r="C22" s="26"/>
      <c r="D22" s="27">
        <f>+Retribuzione_LORDA_annua_2003+(Retribuzione_LORDA_annua_2003*Crescita_stipendio_annua_ipotizzata)</f>
        <v>50500</v>
      </c>
      <c r="F22" s="14" t="s">
        <v>15</v>
      </c>
      <c r="G22" s="15"/>
      <c r="H22" s="16">
        <f>+TFR_FINE2003+((TFR_FINE2003*((RIVALUTAZIONE+(0.75*Tasso_inflazione_annua_previsto)))*(1-Imposta_sostitutiva)))+TFR_2004</f>
        <v>43426.88988298612</v>
      </c>
    </row>
    <row r="23" spans="2:8" s="7" customFormat="1" ht="18" customHeight="1">
      <c r="B23" s="14" t="s">
        <v>17</v>
      </c>
      <c r="C23" s="15"/>
      <c r="D23" s="16">
        <f>+Retribuzione_LORDA_annua_2004+(Retribuzione_LORDA_annua_2004*Crescita_stipendio_annua_ipotizzata)</f>
        <v>51005</v>
      </c>
      <c r="F23" s="14" t="s">
        <v>14</v>
      </c>
      <c r="G23" s="15"/>
      <c r="H23" s="16">
        <f>+TFR_FINE2004+((TFR_FINE2004*((RIVALUTAZIONE+(0.75*Tasso_inflazione_annua_previsto)))*(1-Imposta_sostitutiva)))+TFR_2005</f>
        <v>47819.63650104107</v>
      </c>
    </row>
    <row r="24" spans="2:8" s="7" customFormat="1" ht="18" customHeight="1">
      <c r="B24" s="14" t="s">
        <v>18</v>
      </c>
      <c r="C24" s="15"/>
      <c r="D24" s="16">
        <f>+Retribuzione_LORDA_annua_2005+(Retribuzione_LORDA_annua_2005*Crescita_stipendio_annua_ipotizzata)</f>
        <v>51515.05</v>
      </c>
      <c r="F24" s="14" t="s">
        <v>11</v>
      </c>
      <c r="G24" s="15"/>
      <c r="H24" s="16">
        <f>+TFR_FINE2005+((TFR_FINE2005*((RIVALUTAZIONE+(0.75*Tasso_inflazione_annua_previsto)))*(1-Imposta_sostitutiva)))+TFR_2006</f>
        <v>52335.579101604046</v>
      </c>
    </row>
    <row r="25" spans="2:8" s="7" customFormat="1" ht="18" customHeight="1">
      <c r="B25" s="14" t="s">
        <v>19</v>
      </c>
      <c r="C25" s="15"/>
      <c r="D25" s="16">
        <f>+Retribuzione_LORDA_annua_2006+(Retribuzione_LORDA_annua_2006*Crescita_stipendio_annua_ipotizzata)</f>
        <v>52030.200500000006</v>
      </c>
      <c r="F25" s="14" t="s">
        <v>12</v>
      </c>
      <c r="G25" s="15"/>
      <c r="H25" s="16">
        <f>+TFR_FINE2006+((TFR_FINE2006*((RIVALUTAZIONE+(0.75*Tasso_inflazione_annua_previsto)))*(1-Imposta_sostitutiva)))+TFR_2007</f>
        <v>56977.536996539595</v>
      </c>
    </row>
    <row r="26" spans="2:8" ht="18" customHeight="1">
      <c r="B26" s="14" t="s">
        <v>20</v>
      </c>
      <c r="C26" s="15"/>
      <c r="D26" s="16">
        <f>+Retribuzione_LORDA_annua_2007+(Retribuzione_LORDA_annua_2007*Crescita_stipendio_annua_ipotizzata)</f>
        <v>52550.502505000004</v>
      </c>
      <c r="F26" s="14" t="s">
        <v>13</v>
      </c>
      <c r="G26" s="15"/>
      <c r="H26" s="16">
        <f>+TFR_FINE2007+((TFR_FINE2007*((RIVALUTAZIONE+(0.75*Tasso_inflazione_annua_previsto)))*(1-Imposta_sostitutiva)))+TFR_2008</f>
        <v>61748.38947755549</v>
      </c>
    </row>
    <row r="27" spans="2:8" ht="18.75" customHeight="1">
      <c r="B27" s="17"/>
      <c r="C27" s="18"/>
      <c r="D27" s="19"/>
      <c r="F27" s="17"/>
      <c r="G27" s="18"/>
      <c r="H27" s="19"/>
    </row>
    <row r="28" spans="2:8" ht="14.25" customHeight="1">
      <c r="B28" s="28"/>
      <c r="C28" s="28"/>
      <c r="D28" s="28"/>
      <c r="F28" s="28"/>
      <c r="G28" s="28"/>
      <c r="H28" s="28"/>
    </row>
    <row r="29" spans="2:8" ht="409.5" customHeight="1">
      <c r="B29" s="29"/>
      <c r="D29" s="1"/>
      <c r="G29" s="30" t="s">
        <v>5</v>
      </c>
      <c r="H29" s="31">
        <v>0.0740740740740741</v>
      </c>
    </row>
    <row r="30" spans="4:8" ht="409.5" customHeight="1">
      <c r="D30" s="1"/>
      <c r="G30" s="32" t="s">
        <v>6</v>
      </c>
      <c r="H30" s="32">
        <f>1-0.995</f>
        <v>0.0050000000000000044</v>
      </c>
    </row>
    <row r="31" spans="4:8" ht="409.5" customHeight="1">
      <c r="D31" s="1"/>
      <c r="G31" s="32" t="s">
        <v>7</v>
      </c>
      <c r="H31" s="32">
        <v>0.015</v>
      </c>
    </row>
    <row r="32" spans="4:8" ht="409.5" customHeight="1">
      <c r="D32" s="1"/>
      <c r="H32" s="32">
        <v>0.11</v>
      </c>
    </row>
    <row r="33" ht="15">
      <c r="D33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</sheetData>
  <sheetProtection password="8CB3" sheet="1" formatCells="0" formatColumns="0" formatRows="0" insertColumns="0" insertRows="0" insertHyperlinks="0" deleteColumns="0" deleteRows="0" sort="0" autoFilter="0" pivotTables="0"/>
  <mergeCells count="13">
    <mergeCell ref="B5:H5"/>
    <mergeCell ref="B6:H6"/>
    <mergeCell ref="B8:B9"/>
    <mergeCell ref="D8:D9"/>
    <mergeCell ref="B10:D10"/>
    <mergeCell ref="B11:B12"/>
    <mergeCell ref="D11:D12"/>
    <mergeCell ref="B13:D13"/>
    <mergeCell ref="B14:B15"/>
    <mergeCell ref="D14:D15"/>
    <mergeCell ref="B16:D17"/>
    <mergeCell ref="D18:D19"/>
    <mergeCell ref="B20:D20"/>
  </mergeCells>
  <hyperlinks>
    <hyperlink ref="F2:I2" r:id="rId1" tooltip="Calcolo Cessione del Quinto e Doppio Quinto Con Importo Massimo Erogabile" display="Calcolo Cessione del Quinto e Doppio 5° Con Importo Massimo Erogabile"/>
    <hyperlink ref="F3:I3" r:id="rId2" tooltip="Calcolo Busta Paga e Stipendio da Lordo a Netto + Foglio Excel" display="Calcolo Busta Paga e Stipendio da Lordo a Netto + Foglio Excel"/>
    <hyperlink ref="F4:I4" r:id="rId3" tooltip="Calcolo Piccolo Prestito NoiPa Inps 2024 + Info su Piccolo Prestito NoiPa" display="Calcolo Piccolo Prestito NoiPa Inps 2024 + Info su Piccolo Prestito NoiPa"/>
  </hyperlink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CalcolaOnline.com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Download file calcolo tfr excel xls 2018 gratis</dc:title>
  <dc:subject>Download file calcolo tfr xls excel 2018 gratis</dc:subject>
  <dc:creator>Calcolaonline.com</dc:creator>
  <cp:keywords>calcolo tfr; download file tfr excel; tfr 2018; calcolo tfr xls; calcolo tfr excel</cp:keywords>
  <dc:description>Download di un file di calcolo tfr excel 2018 gratis fare un prospetto di calcolo del tfr in excel per il 2017 2018 online</dc:description>
  <cp:lastModifiedBy>Rodolfo</cp:lastModifiedBy>
  <cp:lastPrinted>2003-05-06T13:41:09Z</cp:lastPrinted>
  <dcterms:created xsi:type="dcterms:W3CDTF">2003-04-15T08:20:39Z</dcterms:created>
  <dcterms:modified xsi:type="dcterms:W3CDTF">2024-01-14T21:41:23Z</dcterms:modified>
  <cp:category>calcola tfr; calcolo tfr excel gratis; prospetto calcolo tfr excel; download file xls tfr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Calcolaonline calcolo tfr 2017 2018</vt:lpwstr>
  </property>
  <property fmtid="{D5CDD505-2E9C-101B-9397-08002B2CF9AE}" pid="3" name="Redatto da">
    <vt:lpwstr>Calcolaonline.com</vt:lpwstr>
  </property>
  <property fmtid="{D5CDD505-2E9C-101B-9397-08002B2CF9AE}" pid="4" name="Argomento">
    <vt:lpwstr>Calcolo tfr 2017 2018</vt:lpwstr>
  </property>
</Properties>
</file>